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55" windowWidth="11490" windowHeight="6675" tabRatio="877" activeTab="3"/>
  </bookViews>
  <sheets>
    <sheet name="Contents" sheetId="1" r:id="rId1"/>
    <sheet name="Cover Letter" sheetId="2" r:id="rId2"/>
    <sheet name="Principles" sheetId="3" r:id="rId3"/>
    <sheet name="World Energy and Land Area" sheetId="4" r:id="rId4"/>
    <sheet name="References" sheetId="5" r:id="rId5"/>
    <sheet name="Carbon Wedges" sheetId="6" r:id="rId6"/>
    <sheet name="Impacts of Climate Change" sheetId="7" r:id="rId7"/>
    <sheet name="Carbon Budget" sheetId="8" r:id="rId8"/>
    <sheet name="Energy Costs (Sims 2003)" sheetId="9" r:id="rId9"/>
    <sheet name="Nuclear Costs (MIT 2003)" sheetId="10" r:id="rId10"/>
    <sheet name="Global Nuclear Growth" sheetId="11" r:id="rId11"/>
    <sheet name="Gas Power in UK (dti 2006)" sheetId="12" r:id="rId12"/>
    <sheet name="UK Nuclear Capacity (dti 2006)" sheetId="13" r:id="rId13"/>
  </sheets>
  <definedNames>
    <definedName name="Carbon_Budget">'Carbon Budget'!$A$1</definedName>
    <definedName name="Carbon_Wedges">'Carbon Wedges'!$A$1</definedName>
    <definedName name="Contents">'Contents'!$B$2</definedName>
    <definedName name="Energy_Costs">'Energy Costs (Sims 2003)'!$A$1</definedName>
    <definedName name="Gas_UK">'Gas Power in UK (dti 2006)'!$C$25</definedName>
    <definedName name="Global_Nuclear">'Global Nuclear Growth'!$A$14</definedName>
    <definedName name="Impacts">'Impacts of Climate Change'!$A$1</definedName>
    <definedName name="Letter">'Cover Letter'!$A$6</definedName>
    <definedName name="Nuclear_Costs">'Nuclear Costs (MIT 2003)'!$B$2</definedName>
    <definedName name="Nuclear_UK">'UK Nuclear Capacity (dti 2006)'!$A$8</definedName>
    <definedName name="Principles">'Principles'!$A$1</definedName>
    <definedName name="_xlnm.Print_Area" localSheetId="8">'Energy Costs (Sims 2003)'!$A$1:$I$19</definedName>
    <definedName name="_xlnm.Print_Area" localSheetId="3">'World Energy and Land Area'!$A$1:$G$23</definedName>
    <definedName name="References">'References'!$A$1</definedName>
  </definedNames>
  <calcPr fullCalcOnLoad="1"/>
</workbook>
</file>

<file path=xl/sharedStrings.xml><?xml version="1.0" encoding="utf-8"?>
<sst xmlns="http://schemas.openxmlformats.org/spreadsheetml/2006/main" count="379" uniqueCount="302">
  <si>
    <t>Scenario B = 'Carbon Budget' as recommended by UK Environmental Groups</t>
  </si>
  <si>
    <t>'BAU' = 'Business as Usual' predictions in Dti (2006)</t>
  </si>
  <si>
    <t>Notes:</t>
  </si>
  <si>
    <r>
      <t>Estimated</t>
    </r>
    <r>
      <rPr>
        <sz val="10"/>
        <rFont val="Arial"/>
        <family val="0"/>
      </rPr>
      <t xml:space="preserve"> from Dti (2006)</t>
    </r>
  </si>
  <si>
    <t>References</t>
  </si>
  <si>
    <t>Alcott, B, (2005) Jevons Paradox, Ecological Economics 54 9-21.</t>
  </si>
  <si>
    <t>Anastasi, C. A Future for Nuclear in Helm, D. (Ed.) (2002)</t>
  </si>
  <si>
    <t>Barker, T. (2003) Representing global climate change, adaptation and mitigation in Global Environmental Change 13 1-6.</t>
  </si>
  <si>
    <t>Barker, T. et al. Avoiding Dangerous Climate Change by Inducing Technological Progress: Scenarios using a Large-Scale Econometric Model  in Defra (2006)</t>
  </si>
  <si>
    <t>BBC (2006) Various news reports online: US State of union address; Cumbria windfarm proposal rejection.</t>
  </si>
  <si>
    <t>Beckjord, E. et al. (2003) The Future of Nuclear Power, An Interdisciplinary MIT study, MIT Press, Cambridge, MA.</t>
  </si>
  <si>
    <t>Comby, B. Environmentalists for Nuclear Energy at www.ecolo.org</t>
  </si>
  <si>
    <t>Defra, (2006) Avoiding Dangerous Climate Change, Cambridge University Press, Cambridge and www.defra.gov.uk.</t>
  </si>
  <si>
    <t>DTI (2006) 'Our Energy Challenge', Energy Review Consultation Document. at www.dti.gov.uk.</t>
  </si>
  <si>
    <t>Green, R. Restructuring the Electricity Industry in England and Wales in Griffin et al. (2005)</t>
  </si>
  <si>
    <t>Griffin, J. M. and Puller S. L. (Eds.) (2005) Electricity Deregulation, Choices and Challenges, University of Chicago Press, Chicago &amp; London.</t>
  </si>
  <si>
    <t>Helm, D. (Ed.) (2002) Towards an Energy Policy, OXERA Publications, Oxford.</t>
  </si>
  <si>
    <t>IAEA, Analysis of Uranium Supply to 2050, IAEA Publications</t>
  </si>
  <si>
    <t>Jevons, William Stanley, 1865/1965 In  Flux, A. W. (Ed.) (1905) The Coal Question, 3rd Edition. Augustus M. Kelly, New York.</t>
  </si>
  <si>
    <t>Lovelock J. (Preface) in Comby B. at www.ecolo.org.</t>
  </si>
  <si>
    <t>MIT (2003) The Future of Nuclear Power: An Interdisciplinary MIT study. MIT, Cambridge, MA.</t>
  </si>
  <si>
    <t>Nakicenovic, N. et al, (1998) Global Energy Perspectives, Cambridge University Press, Cambridge.</t>
  </si>
  <si>
    <t>Nuttall, W. J. (2005) Nuclear Renaissance, IOP Publishing, Bristol.</t>
  </si>
  <si>
    <t>OECD (2004): The Benefits of Climate Change Policies, OECD Publications, Paris.</t>
  </si>
  <si>
    <t>SDC (2006): The Role of Nuclear in A Low Carbon Economy, Evidence Papers 1-8, UK Sustainable Development Commission, www.sustainable-development.gov.uk</t>
  </si>
  <si>
    <t>Sims, R.E.H. et al. (2003) Carbon emission and mitigation cost comparisons between fossil fuel, nuclear and renewable sources for energy generation  Energy Policy 31, 1315-1326.</t>
  </si>
  <si>
    <t>Stoft, S. (2003) Power System economics IEEE Press, Wiley, Piscataway, NJ.</t>
  </si>
  <si>
    <t>Warren, R: Impacts of Global Climate Change at different Annual Mean Global Temperature Increases in Defra (2006).</t>
  </si>
  <si>
    <t>Principles</t>
  </si>
  <si>
    <t xml:space="preserve">Nuclear Power costs </t>
  </si>
  <si>
    <t>Year 2002 $</t>
  </si>
  <si>
    <t>Nuclear (LWR)</t>
  </si>
  <si>
    <t>US cents / kWe-hr</t>
  </si>
  <si>
    <t>+ Reduce construction costs 25%</t>
  </si>
  <si>
    <t>+ Reduce construction time 5 to 4 years</t>
  </si>
  <si>
    <t>+ Further reduce O&amp;M to 13mills/kWe-hr</t>
  </si>
  <si>
    <t>+ Reduce cost of capital to gas/coal</t>
  </si>
  <si>
    <t>Pulverised coal</t>
  </si>
  <si>
    <t>CCGT (low gas prices $3.77/MCF)</t>
  </si>
  <si>
    <t>CCGT (high gas prices $3.77/MCF)</t>
  </si>
  <si>
    <t>Power Costs with Carbon Taxes</t>
  </si>
  <si>
    <t>Coal</t>
  </si>
  <si>
    <t>Gas (low)</t>
  </si>
  <si>
    <t>Gas (high)</t>
  </si>
  <si>
    <t>Gas (moderate)</t>
  </si>
  <si>
    <t>CCGT (moderate gas prices $3.77/MCF)</t>
  </si>
  <si>
    <t>$50/tonne C</t>
  </si>
  <si>
    <t>$100/tonne C</t>
  </si>
  <si>
    <t>$200/tonne C</t>
  </si>
  <si>
    <t>Real Levelized Costs</t>
  </si>
  <si>
    <t>The Costs of Nuclear Power</t>
  </si>
  <si>
    <t>I</t>
  </si>
  <si>
    <t>(From 'The Future of Nuclear Power, an interdisciplinary MIT study, 2003)</t>
  </si>
  <si>
    <t>From REH Sims et al. Energy Poilcy 31 (2003) 1315-1326</t>
  </si>
  <si>
    <t>Table 4:</t>
  </si>
  <si>
    <t>Technology</t>
  </si>
  <si>
    <t>Energy source</t>
  </si>
  <si>
    <t>Generation costs (c/kWh)</t>
  </si>
  <si>
    <t>Emissions (g C/kWh)</t>
  </si>
  <si>
    <t>Cost of C reduction ($/t C avoided)</t>
  </si>
  <si>
    <t>Reduction potential to 2010 (Mt C/yr)</t>
  </si>
  <si>
    <t>CCGT</t>
  </si>
  <si>
    <t>PF + fgd + CO2 capture</t>
  </si>
  <si>
    <t>Gas</t>
  </si>
  <si>
    <t>CCGT + CO2 capture</t>
  </si>
  <si>
    <t>Nuclear</t>
  </si>
  <si>
    <t>Hydro</t>
  </si>
  <si>
    <t>Wind turbines</t>
  </si>
  <si>
    <t>Biomass IGCC</t>
  </si>
  <si>
    <t>PV and solar thermal</t>
  </si>
  <si>
    <t>Uranium</t>
  </si>
  <si>
    <t>Water</t>
  </si>
  <si>
    <t>Wind</t>
  </si>
  <si>
    <t>Biofuel</t>
  </si>
  <si>
    <t>Solar</t>
  </si>
  <si>
    <t>7.6 - 10.6</t>
  </si>
  <si>
    <t>3.9 - 8.0</t>
  </si>
  <si>
    <t>4.2 - 7.8</t>
  </si>
  <si>
    <t>3.0 - 8</t>
  </si>
  <si>
    <t>2.8 - 7.6</t>
  </si>
  <si>
    <t>8.7 - 40.0</t>
  </si>
  <si>
    <t>Baseline</t>
  </si>
  <si>
    <t>(-43) - 92</t>
  </si>
  <si>
    <t>(-60) - 224</t>
  </si>
  <si>
    <t>610 - 2050</t>
  </si>
  <si>
    <t>46 - 421</t>
  </si>
  <si>
    <t>66 - 400</t>
  </si>
  <si>
    <t>Reduction potential to 2020 (Mt C/yr)</t>
  </si>
  <si>
    <t xml:space="preserve"> 2 - 10</t>
  </si>
  <si>
    <t xml:space="preserve"> 5 - 50</t>
  </si>
  <si>
    <t>62</t>
  </si>
  <si>
    <t>164 - 3800</t>
  </si>
  <si>
    <t>Cost estimates of alternative mitigation technologies in the power generation sector compared to gas-fired CCGT power stations and potential reductions in C emissions to 2010 and 2020 for Annex I countries</t>
  </si>
  <si>
    <t>Gas as a proportion of total electricity generation</t>
  </si>
  <si>
    <t>Year</t>
  </si>
  <si>
    <t>Nuclear Energy as a Proportion of Global Energy Demand</t>
  </si>
  <si>
    <t>GW per trillion kWh</t>
  </si>
  <si>
    <t>Scenario 1</t>
  </si>
  <si>
    <t>Scenario 2</t>
  </si>
  <si>
    <t>World energy req/year (trillion kWh)</t>
  </si>
  <si>
    <t>Nuclear Capacity GW</t>
  </si>
  <si>
    <t>Assumed Load Factor</t>
  </si>
  <si>
    <t>Cost Comparisons Between Energy resources for Electricity Generation</t>
  </si>
  <si>
    <t>estimated from Dti Study</t>
  </si>
  <si>
    <t>Estimated UK Use of Natural Gas for Electricity Generation</t>
  </si>
  <si>
    <t>My emphasis: note high carbon reduction potential of nuclear energy</t>
  </si>
  <si>
    <t>Carbon Budget Required to meet CO2 emissions target</t>
  </si>
  <si>
    <t>Emissions reduction per year</t>
  </si>
  <si>
    <t>Nuclear Capacity (GW)</t>
  </si>
  <si>
    <t>Nuclear as a Proportion of Total Electricity Supplied</t>
  </si>
  <si>
    <r>
      <t xml:space="preserve">Total Capacity required now if 100% nuclear* (GW)         </t>
    </r>
    <r>
      <rPr>
        <sz val="8"/>
        <rFont val="Arial"/>
        <family val="2"/>
      </rPr>
      <t>= Number of medium-sized 1GW nuclear power stations eg AP1000</t>
    </r>
  </si>
  <si>
    <t>Impacts of Climate Change</t>
  </si>
  <si>
    <r>
      <t>Based on peer-reviewed literature, climate change impacts on the earth system, human systems and ecosystems are summarised for different amounts of annual global mean temperature change (</t>
    </r>
    <r>
      <rPr>
        <sz val="10"/>
        <rFont val="Symbol"/>
        <family val="1"/>
      </rPr>
      <t>D</t>
    </r>
    <r>
      <rPr>
        <sz val="10"/>
        <rFont val="Arial"/>
        <family val="0"/>
      </rPr>
      <t xml:space="preserve">T) relative to pre-industrial levels. Temperature has already risen by </t>
    </r>
    <r>
      <rPr>
        <sz val="10"/>
        <rFont val="Symbol"/>
        <family val="1"/>
      </rPr>
      <t></t>
    </r>
    <r>
      <rPr>
        <sz val="10"/>
        <rFont val="Arial"/>
        <family val="0"/>
      </rPr>
      <t>T = 0.6</t>
    </r>
    <r>
      <rPr>
        <sz val="10"/>
        <rFont val="Symbol"/>
        <family val="1"/>
      </rPr>
      <t></t>
    </r>
    <r>
      <rPr>
        <sz val="10"/>
        <rFont val="Arial"/>
        <family val="0"/>
      </rPr>
      <t xml:space="preserve">C, and effects of climate change are being observed globally. At </t>
    </r>
    <r>
      <rPr>
        <sz val="10"/>
        <rFont val="Symbol"/>
        <family val="1"/>
      </rPr>
      <t>D</t>
    </r>
    <r>
      <rPr>
        <sz val="10"/>
        <rFont val="Arial"/>
        <family val="0"/>
      </rPr>
      <t>T = 1</t>
    </r>
    <r>
      <rPr>
        <sz val="10"/>
        <rFont val="Symbol"/>
        <family val="1"/>
      </rPr>
      <t></t>
    </r>
    <r>
      <rPr>
        <sz val="10"/>
        <rFont val="Arial"/>
        <family val="0"/>
      </rPr>
      <t xml:space="preserve">C world oceans and Arctic ecosystems are damaged. At  </t>
    </r>
    <r>
      <rPr>
        <sz val="10"/>
        <rFont val="Symbol"/>
        <family val="1"/>
      </rPr>
      <t></t>
    </r>
    <r>
      <rPr>
        <sz val="10"/>
        <rFont val="Arial"/>
        <family val="0"/>
      </rPr>
      <t>T = 1.5</t>
    </r>
    <r>
      <rPr>
        <sz val="10"/>
        <rFont val="Symbol"/>
        <family val="1"/>
      </rPr>
      <t></t>
    </r>
    <r>
      <rPr>
        <sz val="10"/>
        <rFont val="Arial"/>
        <family val="0"/>
      </rPr>
      <t xml:space="preserve">C Greenland Ice Sheet melting begins. At </t>
    </r>
    <r>
      <rPr>
        <sz val="10"/>
        <rFont val="Symbol"/>
        <family val="1"/>
      </rPr>
      <t></t>
    </r>
    <r>
      <rPr>
        <sz val="10"/>
        <rFont val="Arial"/>
        <family val="0"/>
      </rPr>
      <t>T = 2</t>
    </r>
    <r>
      <rPr>
        <sz val="10"/>
        <rFont val="Symbol"/>
        <family val="1"/>
      </rPr>
      <t></t>
    </r>
    <r>
      <rPr>
        <sz val="10"/>
        <rFont val="Arial"/>
        <family val="0"/>
      </rPr>
      <t xml:space="preserve">C agricultural yields fall, billions experience increased water stress, additional hundreds of millions may go hungry, sea level rise displaces millions from coasts, malaria risks spread, Arctic ecosystems collapse and extinctions take off as regional ecosystems disappear. Serious human implications exist in Peru and Mahgreb. </t>
    </r>
  </si>
  <si>
    <t xml:space="preserve">From Warren, R: Impacts of Global Climate Change at different Annual Mean Global Temperature Increases (Abstract) in Defra (2006): </t>
  </si>
  <si>
    <r>
      <t xml:space="preserve">At </t>
    </r>
    <r>
      <rPr>
        <sz val="10"/>
        <rFont val="Symbol"/>
        <family val="1"/>
      </rPr>
      <t></t>
    </r>
    <r>
      <rPr>
        <sz val="10"/>
        <rFont val="Arial"/>
        <family val="0"/>
      </rPr>
      <t>T = 2-3</t>
    </r>
    <r>
      <rPr>
        <sz val="10"/>
        <rFont val="Symbol"/>
        <family val="1"/>
      </rPr>
      <t></t>
    </r>
    <r>
      <rPr>
        <sz val="10"/>
        <rFont val="Arial"/>
        <family val="0"/>
      </rPr>
      <t xml:space="preserve">C the Amazon and other forests and grasslands collapse. At </t>
    </r>
    <r>
      <rPr>
        <sz val="10"/>
        <rFont val="Symbol"/>
        <family val="1"/>
      </rPr>
      <t></t>
    </r>
    <r>
      <rPr>
        <sz val="10"/>
        <rFont val="Arial"/>
        <family val="0"/>
      </rPr>
      <t>T = 3</t>
    </r>
    <r>
      <rPr>
        <sz val="10"/>
        <rFont val="Symbol"/>
        <family val="1"/>
      </rPr>
      <t></t>
    </r>
    <r>
      <rPr>
        <sz val="10"/>
        <rFont val="Arial"/>
        <family val="0"/>
      </rPr>
      <t xml:space="preserve">C, millions at risk to water stress, flood, hunger and the dengue and malaria increase and few ecosystems can adapt. The thermohaline circulation could collapse in the range </t>
    </r>
    <r>
      <rPr>
        <sz val="10"/>
        <rFont val="Symbol"/>
        <family val="1"/>
      </rPr>
      <t></t>
    </r>
    <r>
      <rPr>
        <sz val="10"/>
        <rFont val="Arial"/>
        <family val="0"/>
      </rPr>
      <t>T = 1-5</t>
    </r>
    <r>
      <rPr>
        <sz val="10"/>
        <rFont val="Symbol"/>
        <family val="1"/>
      </rPr>
      <t></t>
    </r>
    <r>
      <rPr>
        <sz val="10"/>
        <rFont val="Arial"/>
        <family val="0"/>
      </rPr>
      <t>C, whilst the West Antarctic Ice Sheet may commence melting and Antarctic ecosystems may collapse. Increases in extreme weather are expected.</t>
    </r>
  </si>
  <si>
    <t>UK Nuclear Capacity</t>
  </si>
  <si>
    <t>Source Dti (2006)</t>
  </si>
  <si>
    <t>Emissions (MtC)</t>
  </si>
  <si>
    <t>(1990-2005)</t>
  </si>
  <si>
    <t>(2005-2050)</t>
  </si>
  <si>
    <t>'Real progress'</t>
  </si>
  <si>
    <t>'BAU' Scenario</t>
  </si>
  <si>
    <t>(2005-2020)</t>
  </si>
  <si>
    <t>Scenario</t>
  </si>
  <si>
    <t>Present</t>
  </si>
  <si>
    <t>Emissions as a % of 2005 emissions</t>
  </si>
  <si>
    <t>Scenario A</t>
  </si>
  <si>
    <t>Scenario B</t>
  </si>
  <si>
    <t>Scenario C</t>
  </si>
  <si>
    <t>Scenario C = 'Almost zero' carbon target</t>
  </si>
  <si>
    <t>'Real Progress' = As defined by UK Government Energy White Paper (2003)</t>
  </si>
  <si>
    <t>Scenario A = UK Governement target, as recommended by Royal Commission on Environmental Pollution</t>
  </si>
  <si>
    <t>Nuclear as a proportion of total electricity</t>
  </si>
  <si>
    <t>World electricity req GW (assume 100% load factor)</t>
  </si>
  <si>
    <t>5) The UK government has indicated that any new nuclear build will take place within the private sector. The England and Wales electricity generation and supply industry was one of the first to be deregulated and is one of the places where deregulation has developed the furthest. The decision over nuclear is therefore not one of command and control, rather it is one of appropriate regulatory framework. Such a framework should properly account for society's concerns over emissions and security of supply and should aim to minimise price risk to both consumers and producers of electricity. Important measures to limit such risk may include long term price guarantees, forward-looking carbon taxes, and the reintroduction of so called 'capacity payments' within the electricity market.</t>
  </si>
  <si>
    <t>6) The UK should ensure that the regulatory hurdles and financial risks for first-of-series build are minimised. It should ensure the safety regulation process is efficient, and should liase with European and US licensing authorities to ensure consistency. It should set in process the planning procedures to provide a 'bank' of suitable nuclear sites (mostly where there are existing nuclear facilities), for both British Energy and other potential investors. It should provide financial help to pay for the costs of 'first of series' build, perhaps in the form of tax credits payable in the first few years of generation. Universities and the nuclear industry should be given a clear statement of intent to increase the training of nuclear engineers and so to avoid skills bottlenecks.</t>
  </si>
  <si>
    <t>Wedge</t>
  </si>
  <si>
    <t xml:space="preserve">Effort by 2054 for one wedge, relative to 14 GtC/year BAU </t>
  </si>
  <si>
    <t>Comments, issues</t>
  </si>
  <si>
    <t>Increase fuel economy for 2 billion cars from 30 to 60 mpg</t>
  </si>
  <si>
    <t>Car size, power</t>
  </si>
  <si>
    <t>Decrease car travel for 2 billion 30-mpg cars from 10,000 to 5,000 miles per year</t>
  </si>
  <si>
    <t>Urban design, mass transit, telecommuting</t>
  </si>
  <si>
    <t>Cut carbon emissions by one-fourth in buildings and appliances projected for 2054</t>
  </si>
  <si>
    <t>Weak incentives</t>
  </si>
  <si>
    <t>Produce twice today’s coal power output at 60% instead of 40% efficiency (compared with 32% today)</t>
  </si>
  <si>
    <t>Advanced high-temperature materials</t>
  </si>
  <si>
    <t xml:space="preserve">Fuel shift </t>
  </si>
  <si>
    <t>Competing demands for natural gas</t>
  </si>
  <si>
    <t>Introduce CCS at 800 GW coal or 1600 GW natural gas (compared with 1060 GW coal in 1999)</t>
  </si>
  <si>
    <t>Technology already in use for H2 production</t>
  </si>
  <si>
    <t xml:space="preserve">Introduce CCS at synfuels plants producing 30 million barrels per day from coal (200 times Sasol), if half of feedstock carbon is available for capture </t>
  </si>
  <si>
    <t>Geological storage</t>
  </si>
  <si>
    <t>Create 3500 Sleipners</t>
  </si>
  <si>
    <t>Durable storage,successful permitting</t>
  </si>
  <si>
    <t xml:space="preserve">Nuclear Fission </t>
  </si>
  <si>
    <t>Add 700 GW (twice the current capacity)</t>
  </si>
  <si>
    <t>Nuclear proliferation, terrorism, waste</t>
  </si>
  <si>
    <t>Add 2 million 1-MW-peak windmills (50 times the current capacity) “occupying” 30x106 ha, on land or off shore</t>
  </si>
  <si>
    <t>Multiple uses of land because windmills are widely spaced</t>
  </si>
  <si>
    <t xml:space="preserve">Add 2000 GW-peak PV (700 times the current capacity) on 2x106 ha </t>
  </si>
  <si>
    <t>PV production cost</t>
  </si>
  <si>
    <t>Add 4 million 1-MW-peak windmills (100 times the current capacity)</t>
  </si>
  <si>
    <t>Biodiversity, competing land use</t>
  </si>
  <si>
    <t>Decrease tropical deforestation to zero instead of 0.5 GtC/year, and establish 300 Mha of new tree plantations (twice the current rate)</t>
  </si>
  <si>
    <t>Land demands of agriculture, benefits to biodiversity from reduced deforestation</t>
  </si>
  <si>
    <t>Apply to all cropland (10 times the current usage)</t>
  </si>
  <si>
    <t>Reversibility, verification</t>
  </si>
  <si>
    <r>
      <t xml:space="preserve">1. </t>
    </r>
    <r>
      <rPr>
        <sz val="9"/>
        <rFont val="Arial"/>
        <family val="2"/>
      </rPr>
      <t xml:space="preserve">Efficient vehicles </t>
    </r>
  </si>
  <si>
    <r>
      <t xml:space="preserve">2. </t>
    </r>
    <r>
      <rPr>
        <sz val="9"/>
        <rFont val="Arial"/>
        <family val="2"/>
      </rPr>
      <t>Reduced use of vehicles</t>
    </r>
  </si>
  <si>
    <r>
      <t xml:space="preserve">3. </t>
    </r>
    <r>
      <rPr>
        <sz val="9"/>
        <rFont val="Arial"/>
        <family val="2"/>
      </rPr>
      <t>Efficient buildings</t>
    </r>
  </si>
  <si>
    <r>
      <t xml:space="preserve">4. </t>
    </r>
    <r>
      <rPr>
        <sz val="9"/>
        <rFont val="Arial"/>
        <family val="2"/>
      </rPr>
      <t>Efficient baseload coal plants</t>
    </r>
  </si>
  <si>
    <r>
      <t xml:space="preserve">5. </t>
    </r>
    <r>
      <rPr>
        <sz val="9"/>
        <rFont val="Arial"/>
        <family val="2"/>
      </rPr>
      <t>Gas baseload power for coal baseload power</t>
    </r>
  </si>
  <si>
    <r>
      <t xml:space="preserve">6. </t>
    </r>
    <r>
      <rPr>
        <sz val="9"/>
        <rFont val="Arial"/>
        <family val="2"/>
      </rPr>
      <t>Capture CO</t>
    </r>
    <r>
      <rPr>
        <sz val="6"/>
        <rFont val="Arial"/>
        <family val="2"/>
      </rPr>
      <t xml:space="preserve">2 </t>
    </r>
    <r>
      <rPr>
        <sz val="9"/>
        <rFont val="Arial"/>
        <family val="2"/>
      </rPr>
      <t>at baseload power plant</t>
    </r>
  </si>
  <si>
    <r>
      <t xml:space="preserve">7. </t>
    </r>
    <r>
      <rPr>
        <sz val="9"/>
        <rFont val="Arial"/>
        <family val="2"/>
      </rPr>
      <t>Capture CO</t>
    </r>
    <r>
      <rPr>
        <sz val="6"/>
        <rFont val="Arial"/>
        <family val="2"/>
      </rPr>
      <t xml:space="preserve">2 </t>
    </r>
    <r>
      <rPr>
        <sz val="9"/>
        <rFont val="Arial"/>
        <family val="2"/>
      </rPr>
      <t xml:space="preserve">at </t>
    </r>
    <r>
      <rPr>
        <sz val="6"/>
        <rFont val="Arial"/>
        <family val="2"/>
      </rPr>
      <t xml:space="preserve">H2 </t>
    </r>
    <r>
      <rPr>
        <sz val="9"/>
        <rFont val="Arial"/>
        <family val="2"/>
      </rPr>
      <t>plant</t>
    </r>
  </si>
  <si>
    <r>
      <t>Introduce CCS at plants producing 250 MtH</t>
    </r>
    <r>
      <rPr>
        <sz val="6"/>
        <rFont val="Arial"/>
        <family val="2"/>
      </rPr>
      <t>2</t>
    </r>
    <r>
      <rPr>
        <sz val="9"/>
        <rFont val="Arial"/>
        <family val="2"/>
      </rPr>
      <t>/year from coal or 500 MtH</t>
    </r>
    <r>
      <rPr>
        <sz val="6"/>
        <rFont val="Arial"/>
        <family val="2"/>
      </rPr>
      <t>2</t>
    </r>
    <r>
      <rPr>
        <sz val="9"/>
        <rFont val="Arial"/>
        <family val="2"/>
      </rPr>
      <t>/year from natural gas (compared with 40 MtH</t>
    </r>
    <r>
      <rPr>
        <sz val="6"/>
        <rFont val="Arial"/>
        <family val="2"/>
      </rPr>
      <t>2</t>
    </r>
    <r>
      <rPr>
        <sz val="9"/>
        <rFont val="Arial"/>
        <family val="2"/>
      </rPr>
      <t>/year today from all sources)</t>
    </r>
  </si>
  <si>
    <r>
      <t>H</t>
    </r>
    <r>
      <rPr>
        <sz val="6"/>
        <rFont val="Arial"/>
        <family val="2"/>
      </rPr>
      <t xml:space="preserve">2 </t>
    </r>
    <r>
      <rPr>
        <sz val="9"/>
        <rFont val="Arial"/>
        <family val="2"/>
      </rPr>
      <t>safety, infrastructure</t>
    </r>
  </si>
  <si>
    <r>
      <t xml:space="preserve">8. </t>
    </r>
    <r>
      <rPr>
        <sz val="9"/>
        <rFont val="Arial"/>
        <family val="2"/>
      </rPr>
      <t>Capture CO</t>
    </r>
    <r>
      <rPr>
        <sz val="6"/>
        <rFont val="Arial"/>
        <family val="2"/>
      </rPr>
      <t xml:space="preserve">2 </t>
    </r>
    <r>
      <rPr>
        <sz val="9"/>
        <rFont val="Arial"/>
        <family val="2"/>
      </rPr>
      <t>at coal-to-synfuels plant</t>
    </r>
  </si>
  <si>
    <r>
      <t xml:space="preserve">9. </t>
    </r>
    <r>
      <rPr>
        <sz val="9"/>
        <rFont val="Arial"/>
        <family val="2"/>
      </rPr>
      <t>Nuclear power for coal power</t>
    </r>
  </si>
  <si>
    <r>
      <t xml:space="preserve">10. </t>
    </r>
    <r>
      <rPr>
        <sz val="9"/>
        <rFont val="Arial"/>
        <family val="2"/>
      </rPr>
      <t>Wind power for coal power</t>
    </r>
  </si>
  <si>
    <r>
      <t xml:space="preserve">11. </t>
    </r>
    <r>
      <rPr>
        <sz val="9"/>
        <rFont val="Arial"/>
        <family val="2"/>
      </rPr>
      <t>PV power for coal power</t>
    </r>
  </si>
  <si>
    <r>
      <t xml:space="preserve">12. </t>
    </r>
    <r>
      <rPr>
        <sz val="9"/>
        <rFont val="Arial"/>
        <family val="2"/>
      </rPr>
      <t>Wind H</t>
    </r>
    <r>
      <rPr>
        <sz val="6"/>
        <rFont val="Arial"/>
        <family val="2"/>
      </rPr>
      <t xml:space="preserve">2 </t>
    </r>
    <r>
      <rPr>
        <sz val="9"/>
        <rFont val="Arial"/>
        <family val="2"/>
      </rPr>
      <t>in fuel-cell car for gasoline in hybrid</t>
    </r>
  </si>
  <si>
    <r>
      <t xml:space="preserve">13. </t>
    </r>
    <r>
      <rPr>
        <sz val="9"/>
        <rFont val="Arial"/>
        <family val="2"/>
      </rPr>
      <t>Biomass fuel for fossil fuel</t>
    </r>
  </si>
  <si>
    <r>
      <t>Add 100 times the current Brazil or U.S. ethanol production, with the use of 250 x10</t>
    </r>
    <r>
      <rPr>
        <sz val="6"/>
        <rFont val="Arial"/>
        <family val="2"/>
      </rPr>
      <t xml:space="preserve">6 </t>
    </r>
    <r>
      <rPr>
        <sz val="9"/>
        <rFont val="Arial"/>
        <family val="2"/>
      </rPr>
      <t>ha (1/6 of world cropland)</t>
    </r>
  </si>
  <si>
    <r>
      <t>Forests and Agricultural Soils</t>
    </r>
    <r>
      <rPr>
        <b/>
        <sz val="9"/>
        <rFont val="Arial,Bold"/>
        <family val="0"/>
      </rPr>
      <t xml:space="preserve"> </t>
    </r>
  </si>
  <si>
    <r>
      <t xml:space="preserve">14. </t>
    </r>
    <r>
      <rPr>
        <sz val="9"/>
        <rFont val="Arial"/>
        <family val="2"/>
      </rPr>
      <t>Reduced deforestation, plus reforestation, afforestation and new plantations.</t>
    </r>
  </si>
  <si>
    <r>
      <t xml:space="preserve">15. </t>
    </r>
    <r>
      <rPr>
        <sz val="9"/>
        <rFont val="Arial"/>
        <family val="2"/>
      </rPr>
      <t xml:space="preserve">Conservation tillage </t>
    </r>
  </si>
  <si>
    <t>Socolow, R. et al.: Stabilization Wedges: An elaboration of the concept  in Defra (2006).</t>
  </si>
  <si>
    <t xml:space="preserve">Carbon Wedges: </t>
  </si>
  <si>
    <t>7 are needed relative to present trends to stabilise at 500ppm CO2</t>
  </si>
  <si>
    <t xml:space="preserve">From Socolow, R. et al.: Stabilization Wedges: An elaboration of the concept </t>
  </si>
  <si>
    <t>Replace 1400 GW 50%-efficient coal plants with gas plants (4 times the current production of gas-based power)</t>
  </si>
  <si>
    <t xml:space="preserve">To promote new build, the government needs to provide a stable regulatory environment. The Renewables Obligation should be extended to a Non-Carbon Obligation including new nuclear. Guaranteed minimum electricity prices could be offered to investors or a 'capacity payment' reintroduced. </t>
  </si>
  <si>
    <t xml:space="preserve">The government should provide a 'bank' of suitible nuclear sites, based on the existing British Nuclear Group and British Energy nuclear sites, but also including the initiation of planning procedures on new sites. Perhaps two rival consortia would emerge with plans based on the Westinghouse AP1000 and the European Pressurized Water Reactor. </t>
  </si>
  <si>
    <t xml:space="preserve">The UK should build between 35GW and 80GW of nuclear capacity over the next 10-20 years, to account for electricity needs plus requirements currently satisfied by fossil fuels such as transport. The first few reactors of each type should attract a subsidy to account for first-of-series regulatory and other costs. </t>
  </si>
  <si>
    <t xml:space="preserve">Apart from these initial subsidies, the transfer to a near zero-carbon economy would be relatively costless. It would, however, require a transfer of resources towards domestic capital investment and away from the import of natural gas. Finally we need to educate and train at least 20,000 new nuclear engineers. </t>
  </si>
  <si>
    <t xml:space="preserve">A large amount of additional generation capacity needs to be built anyway in the UK (and in other major economies including China). Renewables require massive subisdies whilst only producing small amounts of energy. Intermittency costs, and the danger of surges in supply to the grid, also count against wind. At present prices, nuclear is price competitive with fossil fuel alternatives such as gas. </t>
  </si>
  <si>
    <t>Stephen Stretton</t>
  </si>
  <si>
    <t>Dear Sir,</t>
  </si>
  <si>
    <t>Environmentalists for Nuclear Energy</t>
  </si>
  <si>
    <t xml:space="preserve">                A massive expansion in nuclear power is the only way to meet our CO2 goals and set an example to the rest of the earth, thus preventing dangerous climate change. </t>
  </si>
  <si>
    <t>Yours Sincerely,</t>
  </si>
  <si>
    <t>*electricity use only; idealising that storage is possible without energy cost</t>
  </si>
  <si>
    <t>Environmentalists for Nuclear Energy (EFN)</t>
  </si>
  <si>
    <t>10th April 2006</t>
  </si>
  <si>
    <t>Department of Trade and Industry</t>
  </si>
  <si>
    <t>Malcolm Wicks MP, Minister of State for Energy</t>
  </si>
  <si>
    <t>Contents</t>
  </si>
  <si>
    <t>Cover Letter</t>
  </si>
  <si>
    <t>Carbon Budget</t>
  </si>
  <si>
    <t>Carbon Wedges</t>
  </si>
  <si>
    <t>Nuclear Costs</t>
  </si>
  <si>
    <t>Gas Power in the UK</t>
  </si>
  <si>
    <t>Nuclear Energy in the UK</t>
  </si>
  <si>
    <t>Back to Contents</t>
  </si>
  <si>
    <t>Appendices</t>
  </si>
  <si>
    <t>Electricity Generation Costs Comparison</t>
  </si>
  <si>
    <t>Global Nuclear Growth Scenarios</t>
  </si>
  <si>
    <t>Cohen, B. L. (2002), How to Rank Risks? from HealthFactsAndFears.com, 27 February, also published in Health Physics Journal. (Sept 1991)</t>
  </si>
  <si>
    <t>Increased CO2 emissions, if synfuels are produced without CCS</t>
  </si>
  <si>
    <t>Renewable Electricity &amp; Fuels</t>
  </si>
  <si>
    <r>
      <t>CO</t>
    </r>
    <r>
      <rPr>
        <b/>
        <sz val="6"/>
        <rFont val="Arial"/>
        <family val="2"/>
      </rPr>
      <t xml:space="preserve">2 </t>
    </r>
    <r>
      <rPr>
        <b/>
        <sz val="9"/>
        <rFont val="Arial"/>
        <family val="2"/>
      </rPr>
      <t>Capture &amp; Storage (CCS)</t>
    </r>
  </si>
  <si>
    <t>Energy Efficiency &amp; Conservation</t>
  </si>
  <si>
    <t>Flippen, E. (2006, Unpublished), Wholesale market development in PJM and New England: an update, Talk given 27 Feb at Judge Business School, Cambridge</t>
  </si>
  <si>
    <t xml:space="preserve">1) Climate scientists predict significant and irreversible environmental consequences unless immediate, sustained, and significant action is taken to curtail the global emission of greenhouse gases (GHGs) such as carbon dioxide (CO2). These consequences include the shutting down of the North Atlantic thermohaline circulation (Gulf Stream), the collapse of the Amazon rainforest and the irreversible melting of the Greenland icesheet (Warren). All environmental non-governmental organisations, and all three major British political parties, accept the importance of the warnings of climate scientists and the relatively short window of opportunity (perhaps one decade) to turn around global habits and avoid 'dangerous' climate change. Such global action should be consistent with, but not limited by, the 1997 Kyoto agreement on climate change. </t>
  </si>
  <si>
    <t>2) The Kyoto Protocol commits the EU to average emissions in the period 2008-2012 of 92% of 1990 levels (the UK's target is a reduction of 12.5% on 1990 levels). The UK will probably meet its Kyoto commitments due to the large scale switch in the 1990s from coal to gas-fuelled electricity generation. Further reductions must involve both using less energy and a large scale switch to a carbon-free sources of electricity. Effective action to slow down climate change to 'safe' levels is impossible without a significant expansion in the nuclear industry. In Britain, renewable sources are too intermittent, uneconomic, or are inappropriate to our geographic conditions, and so cannot generate the large part of energy needs.</t>
  </si>
  <si>
    <t>3) A large and sustained growth in nuclear generation over the next 20 years is necessary so that nuclear power accounts for almost all  the baseload electricity needs of the UK (c.75% of total electricity generated, compared with the current level of c.20%) by 2025.</t>
  </si>
  <si>
    <t>4) Electricity generation and aviation should be part of the EU carbon trading scheme. There should be a preference for non-carbon emitting sources of energy (rather than simply renewable), enacted in a 'Non-carbon obligation'. Energy savings should be made in the home and wind turbine generation in windy areas. Energy efficiency could be encouraged by reductions in tax on highly efficient appliances.</t>
  </si>
  <si>
    <t>Newbery, D. M. (2002) Problems of liberalising the electricity industry. European Economic Review 46:919-27</t>
  </si>
  <si>
    <t>Kazzhoom, J. D. (1980) Economic implications of mandated efficiency standards of household appliances. Energy Journal 1 (4), 21-40.</t>
  </si>
  <si>
    <t>Royal Academy of Engineering (2004): The Cost of Generating Electricity</t>
  </si>
  <si>
    <t xml:space="preserve">Notes: </t>
  </si>
  <si>
    <t>Gas costs have risen since survey complete</t>
  </si>
  <si>
    <t xml:space="preserve">PF: Pulverized Fuel; </t>
  </si>
  <si>
    <t>Fgd: Flue gas desulphurization</t>
  </si>
  <si>
    <t>CCGT: Combined cycle gas turbine</t>
  </si>
  <si>
    <t>IGCC: Integrated gas combined cycle</t>
  </si>
  <si>
    <t>PV</t>
  </si>
  <si>
    <t>Dispensing with MTOE and TWh as measures of energy also simplifies discussion of the capacity and</t>
  </si>
  <si>
    <t>average output of energy sources. The maximum rate of energy supply from a plant which generates</t>
  </si>
  <si>
    <t>electricity is referred to as its capacity, commonly expressed in GW or MW. Where we refer to the</t>
  </si>
  <si>
    <t>capacity of a plant, we follow the same convention. But most plants do not operate at maximum capacity</t>
  </si>
  <si>
    <t>over extended periods of time, so their average output is less. We express this actual output in terms of</t>
  </si>
  <si>
    <t>the average rate of supply in GW over a year. The load factor of a generating plant is its average output</t>
  </si>
  <si>
    <t>divided by its capacity; thus a power station of 1 GW capacity with an average output of 0.5 GW over a</t>
  </si>
  <si>
    <t>year would have a load factor of 0.5.</t>
  </si>
  <si>
    <t>For purposes of comparison with the more conventional measures, one MTOE is the amount of energy</t>
  </si>
  <si>
    <t>released when one million tonnes of crude oil is burnt. (One million tonnes of gas would release rather</t>
  </si>
  <si>
    <t>more than one MTOE of energy when burnt, one million tonnes of coal rather less.) One MTOE is</t>
  </si>
  <si>
    <t>equivalent to an average rate of energy supply of 1.33 GW over a period of one year and an average rate</t>
  </si>
  <si>
    <t>of energy supply of one GW over one year is equivalent to 0.754 MTOE.</t>
  </si>
  <si>
    <t>One TWh is the quantity of energy supplied when one trillion watts of electrical power is generated</t>
  </si>
  <si>
    <t>continuously for one hour (or one billion watts for 1,000 hours). One TWh supplied over one year (1</t>
  </si>
  <si>
    <t>TWh/year) is equivalent to an average rate of energy supply of 0.114 GW and an average rate of energy</t>
  </si>
  <si>
    <t>supply of one GW is equivalent to 8.78 TWh/year.</t>
  </si>
  <si>
    <t>A1T</t>
  </si>
  <si>
    <t>'Baseline WITH Technological Abatement'</t>
  </si>
  <si>
    <t>SD</t>
  </si>
  <si>
    <t xml:space="preserve">1 Exa Joule </t>
  </si>
  <si>
    <t>=A Billion, Billion Joules</t>
  </si>
  <si>
    <r>
      <t>=10</t>
    </r>
    <r>
      <rPr>
        <vertAlign val="superscript"/>
        <sz val="10"/>
        <rFont val="Arial"/>
        <family val="2"/>
      </rPr>
      <t>18</t>
    </r>
    <r>
      <rPr>
        <sz val="10"/>
        <rFont val="Arial"/>
        <family val="0"/>
      </rPr>
      <t>J</t>
    </r>
  </si>
  <si>
    <t>ExaJoules</t>
  </si>
  <si>
    <t>kilo</t>
  </si>
  <si>
    <t>Mega</t>
  </si>
  <si>
    <t>Giga</t>
  </si>
  <si>
    <t>Tera</t>
  </si>
  <si>
    <t>Peta</t>
  </si>
  <si>
    <t>Exa</t>
  </si>
  <si>
    <t>GW</t>
  </si>
  <si>
    <t xml:space="preserve">Land Area Required </t>
  </si>
  <si>
    <t>Energy Use (GW)</t>
  </si>
  <si>
    <t>(Hectares)</t>
  </si>
  <si>
    <t>(km2)</t>
  </si>
  <si>
    <r>
      <t>=10</t>
    </r>
    <r>
      <rPr>
        <vertAlign val="superscript"/>
        <sz val="10"/>
        <rFont val="Arial"/>
        <family val="2"/>
      </rPr>
      <t>9</t>
    </r>
    <r>
      <rPr>
        <sz val="10"/>
        <rFont val="Arial"/>
        <family val="0"/>
      </rPr>
      <t>W</t>
    </r>
  </si>
  <si>
    <t>=1 Million x 1KW heaters</t>
  </si>
  <si>
    <t>= 1 Nuclear Power Station</t>
  </si>
  <si>
    <t>UNITS</t>
  </si>
  <si>
    <t>= 1 football pitch</t>
  </si>
  <si>
    <t>1 Hectare (ha) is 100m x 100m</t>
  </si>
  <si>
    <r>
      <t>1km</t>
    </r>
    <r>
      <rPr>
        <vertAlign val="superscript"/>
        <sz val="10"/>
        <rFont val="Arial"/>
        <family val="2"/>
      </rPr>
      <t>2</t>
    </r>
    <r>
      <rPr>
        <sz val="10"/>
        <rFont val="Arial"/>
        <family val="0"/>
      </rPr>
      <t xml:space="preserve"> = 100ha</t>
    </r>
  </si>
  <si>
    <t>SOURCES</t>
  </si>
  <si>
    <t>1 GigaWatt</t>
  </si>
  <si>
    <t>LAND AREA NEEDED (1), (2)</t>
  </si>
  <si>
    <t>WORLD ENERGY DEMAND (2), (3)</t>
  </si>
  <si>
    <t xml:space="preserve">(2) Royal Commission on Environmental Pollution (2000) Energy - The Changing Climate, </t>
  </si>
  <si>
    <t>(3) IEA (2003) ENERGY TO 2050 Scenarios for a Sustainable Future</t>
  </si>
  <si>
    <t>DISCUSSION OF UNITS from (2)</t>
  </si>
  <si>
    <t>TWh/year</t>
  </si>
  <si>
    <t>MTOE</t>
  </si>
  <si>
    <t>(Megatonnes of oil equivalent)</t>
  </si>
  <si>
    <t>World Energy and Land Area</t>
  </si>
  <si>
    <t>(4) Defra, (2006) Avoiding Dangerous Climate Change, Cambridge University Press, Cambridge and www.defra.gov.uk.</t>
  </si>
  <si>
    <t>(1) Socolow, R. et al.: Stabilization Wedges: An elaboration of the concept in (4)</t>
  </si>
  <si>
    <t>Total Energy Needs ('Sustainable' development strategy (3))</t>
  </si>
  <si>
    <t>"Sustainable" Development Trajectory (3)</t>
  </si>
  <si>
    <t>GigaWatts (2)</t>
  </si>
  <si>
    <r>
      <t xml:space="preserve">Land Area Required as a proportion of </t>
    </r>
    <r>
      <rPr>
        <b/>
        <sz val="10"/>
        <rFont val="Arial"/>
        <family val="2"/>
      </rPr>
      <t>Present</t>
    </r>
    <r>
      <rPr>
        <sz val="10"/>
        <rFont val="Arial"/>
        <family val="2"/>
      </rPr>
      <t xml:space="preserve"> </t>
    </r>
    <r>
      <rPr>
        <b/>
        <sz val="10"/>
        <rFont val="Arial"/>
        <family val="2"/>
      </rPr>
      <t>Total</t>
    </r>
    <r>
      <rPr>
        <sz val="10"/>
        <rFont val="Arial"/>
        <family val="2"/>
      </rPr>
      <t xml:space="preserve"> World Cropland</t>
    </r>
  </si>
  <si>
    <t>Biomass*</t>
  </si>
  <si>
    <t>World's Total Cropland*</t>
  </si>
  <si>
    <t>* Land available for growing crops &amp; biomass will fall with global warming</t>
  </si>
  <si>
    <t>To match current nuclear power</t>
  </si>
  <si>
    <r>
      <t xml:space="preserve">To generate as much as </t>
    </r>
    <r>
      <rPr>
        <i/>
        <sz val="10"/>
        <rFont val="Arial"/>
        <family val="2"/>
      </rPr>
      <t xml:space="preserve">current </t>
    </r>
    <r>
      <rPr>
        <sz val="10"/>
        <rFont val="Arial"/>
        <family val="2"/>
      </rPr>
      <t>nuclear power</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</si>
</sst>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0.0"/>
    <numFmt numFmtId="166" formatCode="_-* #,##0_-;\-* #,##0_-;_-* &quot;-&quot;??_-;_-@_-"/>
    <numFmt numFmtId="167" formatCode="0.000000000000000%"/>
    <numFmt numFmtId="168" formatCode="0.0000"/>
    <numFmt numFmtId="169" formatCode="0.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0.0000%"/>
    <numFmt numFmtId="177" formatCode="0.00000%"/>
    <numFmt numFmtId="178" formatCode="0.0000000"/>
    <numFmt numFmtId="179" formatCode="0.000000"/>
    <numFmt numFmtId="180" formatCode="0.00000"/>
    <numFmt numFmtId="181" formatCode="0.000000%"/>
    <numFmt numFmtId="182" formatCode="_-* #,##0.0000_-;\-* #,##0.0000_-;_-* &quot;-&quot;????_-;_-@_-"/>
    <numFmt numFmtId="183" formatCode="_-* #,##0.000_-;\-* #,##0.000_-;_-* &quot;-&quot;???_-;_-@_-"/>
  </numFmts>
  <fonts count="16">
    <font>
      <sz val="10"/>
      <name val="Arial"/>
      <family val="0"/>
    </font>
    <font>
      <b/>
      <sz val="10"/>
      <name val="Arial"/>
      <family val="2"/>
    </font>
    <font>
      <i/>
      <sz val="10"/>
      <name val="Arial"/>
      <family val="2"/>
    </font>
    <font>
      <sz val="8"/>
      <name val="Arial"/>
      <family val="2"/>
    </font>
    <font>
      <sz val="10"/>
      <name val="Symbol"/>
      <family val="1"/>
    </font>
    <font>
      <u val="single"/>
      <sz val="10"/>
      <color indexed="36"/>
      <name val="Arial"/>
      <family val="0"/>
    </font>
    <font>
      <u val="single"/>
      <sz val="10"/>
      <color indexed="12"/>
      <name val="Arial"/>
      <family val="0"/>
    </font>
    <font>
      <b/>
      <i/>
      <sz val="10"/>
      <name val="Arial"/>
      <family val="2"/>
    </font>
    <font>
      <b/>
      <sz val="9"/>
      <name val="Arial"/>
      <family val="2"/>
    </font>
    <font>
      <sz val="9"/>
      <name val="Arial"/>
      <family val="2"/>
    </font>
    <font>
      <b/>
      <sz val="9"/>
      <name val="Arial,Bold"/>
      <family val="0"/>
    </font>
    <font>
      <b/>
      <sz val="6"/>
      <name val="Arial"/>
      <family val="2"/>
    </font>
    <font>
      <sz val="6"/>
      <name val="Arial"/>
      <family val="2"/>
    </font>
    <font>
      <b/>
      <sz val="14"/>
      <name val="Arial"/>
      <family val="2"/>
    </font>
    <font>
      <b/>
      <i/>
      <sz val="12"/>
      <name val="Arial"/>
      <family val="2"/>
    </font>
    <font>
      <vertAlign val="superscript"/>
      <sz val="10"/>
      <name val="Arial"/>
      <family val="2"/>
    </font>
  </fonts>
  <fills count="2">
    <fill>
      <patternFill/>
    </fill>
    <fill>
      <patternFill patternType="gray125"/>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0" fillId="0" borderId="0" xfId="0" applyAlignment="1" quotePrefix="1">
      <alignment/>
    </xf>
    <xf numFmtId="0" fontId="0" fillId="0" borderId="0" xfId="0" applyAlignment="1">
      <alignment horizontal="center"/>
    </xf>
    <xf numFmtId="165" fontId="0" fillId="0" borderId="0" xfId="15" applyNumberFormat="1" applyAlignment="1">
      <alignment horizontal="center"/>
    </xf>
    <xf numFmtId="0" fontId="1" fillId="0" borderId="0" xfId="0" applyFont="1" applyAlignment="1">
      <alignment/>
    </xf>
    <xf numFmtId="0" fontId="0" fillId="0" borderId="0" xfId="0" applyAlignment="1">
      <alignment wrapText="1"/>
    </xf>
    <xf numFmtId="0" fontId="0" fillId="0" borderId="0" xfId="0" applyBorder="1" applyAlignment="1">
      <alignment horizontal="center" wrapText="1"/>
    </xf>
    <xf numFmtId="0" fontId="0" fillId="0" borderId="0" xfId="0" applyBorder="1" applyAlignment="1">
      <alignment horizontal="center"/>
    </xf>
    <xf numFmtId="9" fontId="0" fillId="0" borderId="0" xfId="21" applyBorder="1" applyAlignment="1">
      <alignment horizontal="center"/>
    </xf>
    <xf numFmtId="0" fontId="0" fillId="0" borderId="1" xfId="0" applyBorder="1" applyAlignment="1">
      <alignment/>
    </xf>
    <xf numFmtId="0" fontId="0" fillId="0" borderId="0" xfId="0" applyBorder="1" applyAlignment="1">
      <alignment/>
    </xf>
    <xf numFmtId="0" fontId="0" fillId="0" borderId="0" xfId="0" applyBorder="1" applyAlignment="1">
      <alignment horizontal="right"/>
    </xf>
    <xf numFmtId="0" fontId="0" fillId="0" borderId="0" xfId="0" applyBorder="1" applyAlignment="1" quotePrefix="1">
      <alignment horizontal="right"/>
    </xf>
    <xf numFmtId="16" fontId="0" fillId="0" borderId="0" xfId="0" applyNumberFormat="1" applyBorder="1" applyAlignment="1" quotePrefix="1">
      <alignment horizontal="right"/>
    </xf>
    <xf numFmtId="0" fontId="0" fillId="0" borderId="2" xfId="0" applyBorder="1" applyAlignment="1">
      <alignment/>
    </xf>
    <xf numFmtId="0" fontId="0" fillId="0" borderId="2" xfId="0" applyBorder="1" applyAlignment="1">
      <alignment horizontal="right"/>
    </xf>
    <xf numFmtId="17" fontId="0" fillId="0" borderId="2" xfId="0" applyNumberFormat="1" applyBorder="1" applyAlignment="1" quotePrefix="1">
      <alignment horizontal="right"/>
    </xf>
    <xf numFmtId="0" fontId="1" fillId="0" borderId="2" xfId="0" applyFont="1" applyBorder="1" applyAlignment="1">
      <alignment horizontal="right"/>
    </xf>
    <xf numFmtId="0" fontId="0" fillId="0" borderId="3" xfId="0" applyFont="1" applyBorder="1" applyAlignment="1">
      <alignment/>
    </xf>
    <xf numFmtId="0" fontId="0" fillId="0" borderId="3" xfId="0" applyBorder="1" applyAlignment="1">
      <alignment wrapText="1"/>
    </xf>
    <xf numFmtId="0" fontId="0" fillId="0" borderId="0" xfId="0" applyFont="1" applyBorder="1" applyAlignment="1">
      <alignment horizontal="right"/>
    </xf>
    <xf numFmtId="0" fontId="2" fillId="0" borderId="0" xfId="0" applyFont="1" applyAlignment="1">
      <alignment/>
    </xf>
    <xf numFmtId="0" fontId="0" fillId="0" borderId="0" xfId="0" applyAlignment="1">
      <alignment horizontal="right"/>
    </xf>
    <xf numFmtId="166" fontId="0" fillId="0" borderId="0" xfId="15" applyNumberFormat="1" applyAlignment="1">
      <alignment/>
    </xf>
    <xf numFmtId="9" fontId="0" fillId="0" borderId="0" xfId="0" applyNumberFormat="1" applyAlignment="1">
      <alignment/>
    </xf>
    <xf numFmtId="9" fontId="0" fillId="0" borderId="0" xfId="21" applyAlignment="1">
      <alignment/>
    </xf>
    <xf numFmtId="1" fontId="0" fillId="0" borderId="0" xfId="0" applyNumberFormat="1" applyAlignment="1">
      <alignment/>
    </xf>
    <xf numFmtId="0" fontId="3" fillId="0" borderId="0" xfId="0" applyFont="1" applyAlignment="1">
      <alignment/>
    </xf>
    <xf numFmtId="170" fontId="0" fillId="0" borderId="0" xfId="21" applyNumberFormat="1" applyAlignment="1">
      <alignment/>
    </xf>
    <xf numFmtId="170" fontId="0" fillId="0" borderId="0" xfId="21" applyNumberFormat="1" applyAlignment="1">
      <alignment/>
    </xf>
    <xf numFmtId="0" fontId="3" fillId="0" borderId="0" xfId="0" applyFont="1" applyAlignment="1" quotePrefix="1">
      <alignment/>
    </xf>
    <xf numFmtId="0" fontId="0" fillId="0" borderId="0" xfId="0" applyFont="1" applyAlignment="1">
      <alignment/>
    </xf>
    <xf numFmtId="9" fontId="0" fillId="0" borderId="0" xfId="21" applyFont="1" applyAlignment="1">
      <alignment/>
    </xf>
    <xf numFmtId="0" fontId="2" fillId="0" borderId="0" xfId="0" applyFont="1" applyAlignment="1" quotePrefix="1">
      <alignment/>
    </xf>
    <xf numFmtId="0" fontId="0" fillId="0" borderId="0" xfId="0" applyFont="1" applyAlignment="1">
      <alignment wrapText="1"/>
    </xf>
    <xf numFmtId="0" fontId="2" fillId="0" borderId="0" xfId="0" applyFont="1" applyAlignment="1">
      <alignment horizontal="left" wrapText="1"/>
    </xf>
    <xf numFmtId="0" fontId="7" fillId="0" borderId="4" xfId="0" applyFont="1" applyBorder="1" applyAlignment="1">
      <alignment wrapText="1"/>
    </xf>
    <xf numFmtId="0" fontId="7" fillId="0" borderId="5" xfId="0" applyFont="1" applyBorder="1" applyAlignment="1">
      <alignment wrapText="1"/>
    </xf>
    <xf numFmtId="0" fontId="7" fillId="0" borderId="6" xfId="0" applyFont="1" applyBorder="1" applyAlignment="1">
      <alignment wrapText="1"/>
    </xf>
    <xf numFmtId="0" fontId="8" fillId="0" borderId="4" xfId="0" applyFont="1" applyBorder="1" applyAlignment="1">
      <alignment wrapText="1"/>
    </xf>
    <xf numFmtId="0" fontId="0" fillId="0" borderId="5" xfId="0" applyBorder="1" applyAlignment="1">
      <alignment wrapText="1"/>
    </xf>
    <xf numFmtId="0" fontId="0" fillId="0" borderId="6" xfId="0" applyBorder="1" applyAlignment="1">
      <alignment wrapText="1"/>
    </xf>
    <xf numFmtId="0" fontId="10" fillId="0" borderId="7" xfId="0" applyFont="1" applyBorder="1" applyAlignment="1">
      <alignment wrapText="1"/>
    </xf>
    <xf numFmtId="0" fontId="9" fillId="0" borderId="8" xfId="0" applyFont="1" applyBorder="1" applyAlignment="1">
      <alignment wrapText="1"/>
    </xf>
    <xf numFmtId="0" fontId="9" fillId="0" borderId="9" xfId="0" applyFont="1" applyBorder="1" applyAlignment="1">
      <alignment wrapText="1"/>
    </xf>
    <xf numFmtId="0" fontId="10" fillId="0" borderId="10" xfId="0" applyFont="1" applyBorder="1" applyAlignment="1">
      <alignment wrapText="1"/>
    </xf>
    <xf numFmtId="0" fontId="9" fillId="0" borderId="11" xfId="0" applyFont="1" applyBorder="1" applyAlignment="1">
      <alignment wrapText="1"/>
    </xf>
    <xf numFmtId="0" fontId="9" fillId="0" borderId="12" xfId="0" applyFont="1" applyBorder="1" applyAlignment="1">
      <alignment wrapText="1"/>
    </xf>
    <xf numFmtId="0" fontId="8" fillId="0" borderId="7" xfId="0" applyFont="1" applyBorder="1" applyAlignment="1">
      <alignment wrapText="1"/>
    </xf>
    <xf numFmtId="0" fontId="0" fillId="0" borderId="8" xfId="0" applyBorder="1" applyAlignment="1">
      <alignment wrapText="1"/>
    </xf>
    <xf numFmtId="0" fontId="0" fillId="0" borderId="9" xfId="0" applyBorder="1" applyAlignment="1">
      <alignment wrapText="1"/>
    </xf>
    <xf numFmtId="0" fontId="9" fillId="0" borderId="7" xfId="0" applyFont="1" applyBorder="1" applyAlignment="1">
      <alignment wrapText="1"/>
    </xf>
    <xf numFmtId="0" fontId="0" fillId="0" borderId="11" xfId="0" applyBorder="1" applyAlignment="1">
      <alignment wrapText="1"/>
    </xf>
    <xf numFmtId="0" fontId="1" fillId="0" borderId="0" xfId="0" applyFont="1" applyAlignment="1">
      <alignment/>
    </xf>
    <xf numFmtId="0" fontId="0" fillId="0" borderId="0" xfId="0" applyAlignment="1">
      <alignment/>
    </xf>
    <xf numFmtId="0" fontId="2" fillId="0" borderId="0" xfId="0" applyFont="1" applyAlignment="1">
      <alignment/>
    </xf>
    <xf numFmtId="0" fontId="0" fillId="0" borderId="0" xfId="0" applyFont="1" applyAlignment="1">
      <alignment horizontal="left" wrapText="1"/>
    </xf>
    <xf numFmtId="0" fontId="0" fillId="0" borderId="0" xfId="0" applyAlignment="1">
      <alignment horizontal="left"/>
    </xf>
    <xf numFmtId="0" fontId="6" fillId="0" borderId="0" xfId="20" applyAlignment="1">
      <alignment/>
    </xf>
    <xf numFmtId="0" fontId="6" fillId="0" borderId="0" xfId="20" applyAlignment="1">
      <alignment horizontal="center"/>
    </xf>
    <xf numFmtId="0" fontId="13" fillId="0" borderId="0" xfId="0" applyFont="1" applyAlignment="1">
      <alignment horizontal="center"/>
    </xf>
    <xf numFmtId="0" fontId="14" fillId="0" borderId="0" xfId="0" applyFont="1" applyAlignment="1">
      <alignment horizontal="center"/>
    </xf>
    <xf numFmtId="0" fontId="2" fillId="0" borderId="0" xfId="0" applyFont="1" applyAlignment="1">
      <alignment horizontal="left"/>
    </xf>
    <xf numFmtId="0" fontId="0" fillId="0" borderId="0" xfId="0" applyBorder="1" applyAlignment="1">
      <alignment wrapText="1"/>
    </xf>
    <xf numFmtId="0" fontId="0" fillId="0" borderId="9" xfId="0" applyBorder="1" applyAlignment="1">
      <alignment horizontal="right"/>
    </xf>
    <xf numFmtId="17" fontId="0" fillId="0" borderId="9" xfId="0" applyNumberFormat="1" applyBorder="1" applyAlignment="1" quotePrefix="1">
      <alignment horizontal="right"/>
    </xf>
    <xf numFmtId="0" fontId="1" fillId="0" borderId="9" xfId="0" applyFont="1" applyBorder="1" applyAlignment="1">
      <alignment horizontal="right"/>
    </xf>
    <xf numFmtId="0" fontId="0" fillId="0" borderId="2" xfId="0" applyFont="1" applyBorder="1" applyAlignment="1">
      <alignment horizontal="right"/>
    </xf>
    <xf numFmtId="0" fontId="0" fillId="0" borderId="2" xfId="0" applyBorder="1" applyAlignment="1" quotePrefix="1">
      <alignment horizontal="right"/>
    </xf>
    <xf numFmtId="0" fontId="0" fillId="0" borderId="12" xfId="0" applyBorder="1" applyAlignment="1">
      <alignment horizontal="right"/>
    </xf>
    <xf numFmtId="0" fontId="0" fillId="0" borderId="13" xfId="0" applyBorder="1" applyAlignment="1">
      <alignment wrapText="1"/>
    </xf>
    <xf numFmtId="0" fontId="0" fillId="0" borderId="14" xfId="0" applyFont="1" applyBorder="1" applyAlignment="1">
      <alignment wrapText="1"/>
    </xf>
    <xf numFmtId="0" fontId="2" fillId="0" borderId="0" xfId="0" applyFont="1" applyAlignment="1">
      <alignment wrapText="1"/>
    </xf>
    <xf numFmtId="9" fontId="2" fillId="0" borderId="0" xfId="21" applyFont="1" applyAlignment="1">
      <alignment wrapText="1"/>
    </xf>
    <xf numFmtId="0" fontId="0" fillId="0" borderId="4" xfId="0" applyBorder="1" applyAlignment="1">
      <alignment/>
    </xf>
    <xf numFmtId="0" fontId="0" fillId="0" borderId="7" xfId="0" applyBorder="1" applyAlignment="1">
      <alignment/>
    </xf>
    <xf numFmtId="0" fontId="0" fillId="0" borderId="9" xfId="0" applyBorder="1" applyAlignment="1">
      <alignment/>
    </xf>
    <xf numFmtId="0" fontId="0" fillId="0" borderId="7" xfId="0" applyBorder="1" applyAlignment="1">
      <alignment wrapText="1"/>
    </xf>
    <xf numFmtId="0" fontId="0" fillId="0" borderId="0" xfId="0" applyBorder="1" applyAlignment="1">
      <alignment horizontal="right" wrapText="1"/>
    </xf>
    <xf numFmtId="175" fontId="0" fillId="0" borderId="0" xfId="21" applyNumberFormat="1" applyBorder="1" applyAlignment="1">
      <alignment wrapText="1"/>
    </xf>
    <xf numFmtId="175" fontId="0" fillId="0" borderId="9" xfId="21" applyNumberFormat="1" applyBorder="1" applyAlignment="1">
      <alignment wrapText="1"/>
    </xf>
    <xf numFmtId="9" fontId="0" fillId="0" borderId="0" xfId="21" applyNumberFormat="1" applyBorder="1" applyAlignment="1">
      <alignment wrapText="1"/>
    </xf>
    <xf numFmtId="9" fontId="0" fillId="0" borderId="9" xfId="21" applyNumberFormat="1" applyBorder="1" applyAlignment="1">
      <alignment wrapText="1"/>
    </xf>
    <xf numFmtId="0" fontId="0" fillId="0" borderId="10" xfId="0" applyBorder="1" applyAlignment="1">
      <alignment wrapText="1"/>
    </xf>
    <xf numFmtId="0" fontId="0" fillId="0" borderId="4" xfId="0" applyBorder="1" applyAlignment="1">
      <alignment wrapText="1"/>
    </xf>
    <xf numFmtId="166" fontId="0" fillId="0" borderId="7" xfId="15" applyNumberFormat="1" applyBorder="1" applyAlignment="1">
      <alignment wrapText="1"/>
    </xf>
    <xf numFmtId="0" fontId="2" fillId="0" borderId="0" xfId="0" applyFont="1" applyBorder="1" applyAlignment="1">
      <alignment wrapText="1"/>
    </xf>
    <xf numFmtId="11" fontId="2" fillId="0" borderId="0" xfId="0" applyNumberFormat="1" applyFont="1" applyBorder="1" applyAlignment="1">
      <alignment wrapText="1"/>
    </xf>
    <xf numFmtId="166" fontId="2" fillId="0" borderId="0" xfId="15" applyNumberFormat="1" applyFont="1" applyBorder="1" applyAlignment="1">
      <alignment wrapText="1"/>
    </xf>
    <xf numFmtId="0" fontId="0" fillId="0" borderId="6" xfId="0" applyBorder="1" applyAlignment="1">
      <alignment/>
    </xf>
    <xf numFmtId="0" fontId="0" fillId="0" borderId="7" xfId="0" applyBorder="1" applyAlignment="1" quotePrefix="1">
      <alignment wrapText="1"/>
    </xf>
    <xf numFmtId="0" fontId="0" fillId="0" borderId="10" xfId="0" applyBorder="1" applyAlignment="1">
      <alignment/>
    </xf>
    <xf numFmtId="0" fontId="0" fillId="0" borderId="12" xfId="0" applyBorder="1" applyAlignment="1">
      <alignment/>
    </xf>
    <xf numFmtId="166" fontId="0" fillId="0" borderId="9" xfId="0" applyNumberFormat="1" applyBorder="1" applyAlignment="1">
      <alignment/>
    </xf>
    <xf numFmtId="166" fontId="0" fillId="0" borderId="12" xfId="0" applyNumberFormat="1" applyBorder="1" applyAlignment="1">
      <alignment/>
    </xf>
    <xf numFmtId="0" fontId="0" fillId="0" borderId="5" xfId="0" applyBorder="1" applyAlignment="1">
      <alignment/>
    </xf>
    <xf numFmtId="0" fontId="0" fillId="0" borderId="8" xfId="0" applyBorder="1" applyAlignment="1">
      <alignment/>
    </xf>
    <xf numFmtId="0" fontId="0" fillId="0" borderId="11" xfId="0" applyBorder="1" applyAlignment="1">
      <alignment/>
    </xf>
    <xf numFmtId="166" fontId="0" fillId="0" borderId="6" xfId="15" applyNumberFormat="1" applyBorder="1" applyAlignment="1">
      <alignment/>
    </xf>
    <xf numFmtId="0" fontId="0" fillId="0" borderId="7" xfId="0" applyBorder="1" applyAlignment="1">
      <alignment horizontal="right" wrapText="1"/>
    </xf>
    <xf numFmtId="176" fontId="0" fillId="0" borderId="7" xfId="21" applyNumberFormat="1" applyBorder="1" applyAlignment="1">
      <alignment wrapText="1"/>
    </xf>
    <xf numFmtId="9" fontId="0" fillId="0" borderId="7" xfId="21" applyBorder="1" applyAlignment="1">
      <alignment wrapText="1"/>
    </xf>
    <xf numFmtId="170" fontId="0" fillId="0" borderId="7" xfId="21" applyNumberFormat="1" applyBorder="1" applyAlignment="1">
      <alignment wrapText="1"/>
    </xf>
    <xf numFmtId="0" fontId="0" fillId="0" borderId="12" xfId="0" applyBorder="1" applyAlignment="1">
      <alignment wrapText="1"/>
    </xf>
    <xf numFmtId="0" fontId="0" fillId="0" borderId="7" xfId="0" applyBorder="1" applyAlignment="1">
      <alignment horizontal="right"/>
    </xf>
    <xf numFmtId="0" fontId="0" fillId="0" borderId="9" xfId="0" applyBorder="1" applyAlignment="1" quotePrefix="1">
      <alignment wrapText="1"/>
    </xf>
    <xf numFmtId="11" fontId="0" fillId="0" borderId="9" xfId="0" applyNumberFormat="1" applyBorder="1" applyAlignment="1">
      <alignment/>
    </xf>
    <xf numFmtId="0" fontId="0" fillId="0" borderId="0" xfId="0" applyFill="1" applyBorder="1" applyAlignment="1">
      <alignment/>
    </xf>
    <xf numFmtId="0" fontId="0" fillId="0" borderId="12" xfId="0" applyBorder="1" applyAlignment="1" quotePrefix="1">
      <alignment wrapText="1"/>
    </xf>
    <xf numFmtId="0" fontId="0" fillId="0" borderId="10" xfId="0" applyBorder="1" applyAlignment="1" quotePrefix="1">
      <alignment wrapText="1"/>
    </xf>
    <xf numFmtId="0" fontId="7" fillId="0" borderId="0" xfId="0" applyFont="1" applyAlignment="1">
      <alignment/>
    </xf>
    <xf numFmtId="0" fontId="0" fillId="0" borderId="15" xfId="0" applyBorder="1" applyAlignment="1">
      <alignment/>
    </xf>
    <xf numFmtId="0" fontId="0" fillId="0" borderId="8" xfId="0" applyBorder="1" applyAlignment="1">
      <alignment horizontal="right" wrapText="1"/>
    </xf>
    <xf numFmtId="9" fontId="2" fillId="0" borderId="0" xfId="21" applyFont="1" applyAlignment="1">
      <alignment horizontal="left"/>
    </xf>
    <xf numFmtId="0" fontId="0" fillId="0" borderId="7" xfId="0" applyBorder="1" applyAlignment="1">
      <alignment horizontal="center" wrapText="1" shrinkToFit="1"/>
    </xf>
    <xf numFmtId="0" fontId="2" fillId="0" borderId="15" xfId="0" applyFont="1" applyBorder="1" applyAlignment="1">
      <alignment wrapText="1"/>
    </xf>
    <xf numFmtId="166" fontId="2" fillId="0" borderId="15" xfId="15" applyNumberFormat="1" applyFont="1" applyBorder="1" applyAlignment="1">
      <alignment wrapText="1"/>
    </xf>
    <xf numFmtId="166" fontId="2" fillId="0" borderId="13" xfId="15" applyNumberFormat="1" applyFont="1" applyBorder="1" applyAlignment="1">
      <alignment wrapText="1"/>
    </xf>
    <xf numFmtId="9" fontId="2" fillId="0" borderId="0" xfId="21" applyFont="1" applyBorder="1" applyAlignment="1">
      <alignment wrapText="1"/>
    </xf>
    <xf numFmtId="166" fontId="0" fillId="0" borderId="9" xfId="15" applyNumberFormat="1" applyBorder="1" applyAlignment="1">
      <alignment wrapText="1"/>
    </xf>
    <xf numFmtId="9" fontId="0" fillId="0" borderId="10" xfId="21" applyBorder="1" applyAlignment="1">
      <alignment wrapText="1"/>
    </xf>
    <xf numFmtId="0" fontId="0" fillId="0" borderId="15" xfId="0" applyBorder="1" applyAlignment="1">
      <alignment horizontal="left" wrapText="1" shrinkToFit="1"/>
    </xf>
    <xf numFmtId="0" fontId="0" fillId="0" borderId="15" xfId="0" applyBorder="1" applyAlignment="1">
      <alignment wrapText="1"/>
    </xf>
    <xf numFmtId="166" fontId="0" fillId="0" borderId="3" xfId="15" applyNumberFormat="1" applyBorder="1" applyAlignment="1">
      <alignment wrapText="1"/>
    </xf>
    <xf numFmtId="166" fontId="0" fillId="0" borderId="13" xfId="15" applyNumberFormat="1" applyBorder="1" applyAlignment="1">
      <alignment wrapText="1"/>
    </xf>
    <xf numFmtId="0" fontId="0" fillId="0" borderId="0" xfId="0" applyFont="1" applyBorder="1" applyAlignment="1">
      <alignment/>
    </xf>
    <xf numFmtId="0" fontId="0" fillId="0" borderId="5" xfId="0" applyBorder="1" applyAlignment="1">
      <alignment horizontal="center"/>
    </xf>
    <xf numFmtId="0" fontId="0" fillId="0" borderId="14" xfId="0" applyBorder="1" applyAlignment="1" quotePrefix="1">
      <alignment horizontal="center" wrapText="1"/>
    </xf>
    <xf numFmtId="0" fontId="0" fillId="0" borderId="4" xfId="0" applyBorder="1" applyAlignment="1">
      <alignment horizontal="center" wrapText="1"/>
    </xf>
    <xf numFmtId="0" fontId="0" fillId="0" borderId="6" xfId="0" applyBorder="1" applyAlignment="1">
      <alignment horizontal="center" wrapText="1"/>
    </xf>
    <xf numFmtId="0" fontId="0" fillId="0" borderId="1" xfId="0" applyBorder="1" applyAlignment="1">
      <alignment horizontal="center"/>
    </xf>
    <xf numFmtId="0" fontId="0" fillId="0" borderId="6" xfId="0" applyBorder="1" applyAlignment="1">
      <alignment horizontal="center"/>
    </xf>
    <xf numFmtId="0" fontId="0" fillId="0" borderId="3" xfId="0" applyBorder="1" applyAlignment="1" quotePrefix="1">
      <alignment horizontal="center" wrapText="1"/>
    </xf>
    <xf numFmtId="0" fontId="0" fillId="0" borderId="13" xfId="0" applyBorder="1" applyAlignment="1" quotePrefix="1">
      <alignment horizontal="center" wrapText="1"/>
    </xf>
    <xf numFmtId="0" fontId="0" fillId="0" borderId="1" xfId="0" applyBorder="1" applyAlignment="1">
      <alignment horizontal="center" wrapText="1"/>
    </xf>
    <xf numFmtId="0" fontId="0" fillId="0" borderId="7" xfId="0" applyBorder="1" applyAlignment="1">
      <alignment horizontal="center" wrapText="1"/>
    </xf>
    <xf numFmtId="0" fontId="0" fillId="0" borderId="4" xfId="0" applyFont="1" applyBorder="1" applyAlignment="1">
      <alignment horizontal="center"/>
    </xf>
    <xf numFmtId="0" fontId="0" fillId="0" borderId="1" xfId="0" applyFont="1" applyBorder="1" applyAlignment="1">
      <alignment horizontal="center"/>
    </xf>
    <xf numFmtId="0" fontId="0" fillId="0" borderId="6" xfId="0" applyFont="1" applyBorder="1" applyAlignment="1">
      <alignment horizontal="center"/>
    </xf>
    <xf numFmtId="0" fontId="0" fillId="0" borderId="9" xfId="0" applyBorder="1" applyAlignment="1">
      <alignment horizontal="center"/>
    </xf>
    <xf numFmtId="166" fontId="0" fillId="0" borderId="0" xfId="15" applyNumberFormat="1" applyBorder="1" applyAlignment="1">
      <alignment wrapText="1"/>
    </xf>
    <xf numFmtId="166" fontId="0" fillId="0" borderId="2" xfId="15" applyNumberFormat="1" applyBorder="1" applyAlignment="1">
      <alignment wrapText="1"/>
    </xf>
    <xf numFmtId="0" fontId="0" fillId="0" borderId="0" xfId="0"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C15"/>
  <sheetViews>
    <sheetView zoomScale="150" zoomScaleNormal="150" workbookViewId="0" topLeftCell="B1">
      <selection activeCell="B7" sqref="B7"/>
    </sheetView>
  </sheetViews>
  <sheetFormatPr defaultColWidth="9.140625" defaultRowHeight="12.75"/>
  <cols>
    <col min="2" max="2" width="35.00390625" style="2" customWidth="1"/>
  </cols>
  <sheetData>
    <row r="1" ht="18">
      <c r="B1" s="60" t="s">
        <v>215</v>
      </c>
    </row>
    <row r="2" ht="15">
      <c r="B2" s="61" t="s">
        <v>207</v>
      </c>
    </row>
    <row r="4" ht="12.75">
      <c r="B4" s="59" t="s">
        <v>208</v>
      </c>
    </row>
    <row r="5" ht="12.75">
      <c r="B5" s="59" t="s">
        <v>28</v>
      </c>
    </row>
    <row r="6" ht="12.75">
      <c r="B6" s="59" t="s">
        <v>4</v>
      </c>
    </row>
    <row r="7" spans="2:3" ht="12.75">
      <c r="B7" s="59" t="s">
        <v>290</v>
      </c>
      <c r="C7" s="58"/>
    </row>
    <row r="8" ht="12.75">
      <c r="B8" s="59" t="s">
        <v>210</v>
      </c>
    </row>
    <row r="9" ht="12.75">
      <c r="B9" s="59" t="s">
        <v>111</v>
      </c>
    </row>
    <row r="10" ht="12.75">
      <c r="B10" s="59" t="s">
        <v>209</v>
      </c>
    </row>
    <row r="11" ht="12.75">
      <c r="B11" s="59" t="s">
        <v>216</v>
      </c>
    </row>
    <row r="12" ht="12.75">
      <c r="B12" s="59" t="s">
        <v>211</v>
      </c>
    </row>
    <row r="13" ht="12.75">
      <c r="B13" s="59" t="s">
        <v>217</v>
      </c>
    </row>
    <row r="14" ht="12.75">
      <c r="B14" s="59" t="s">
        <v>212</v>
      </c>
    </row>
    <row r="15" ht="12.75">
      <c r="B15" s="59" t="s">
        <v>213</v>
      </c>
    </row>
  </sheetData>
  <hyperlinks>
    <hyperlink ref="B4" location="Letter" display="Cover Letter"/>
    <hyperlink ref="B5" location="Principles" display="Principles"/>
    <hyperlink ref="B6" location="References" display="References"/>
    <hyperlink ref="B8" location="Carbon_Wedges" display="Carbon Wedges"/>
    <hyperlink ref="B9" location="Impacts" display="Impacts of Climate Change"/>
    <hyperlink ref="B10" location="Carbon_Budget" display="Carbon Budget"/>
    <hyperlink ref="B11" location="Energy_Costs" display="Electricity Generation Costs Comparison"/>
    <hyperlink ref="B12" location="Nuclear_Costs" display="Nuclear Costs"/>
    <hyperlink ref="B13" location="Global_Nuclear" display="Global Nuclear Growth Scenarios"/>
    <hyperlink ref="B14" location="Gas_UK" display="Gas Power in the UK"/>
    <hyperlink ref="B15" location="Nuclear_UK" display="Nuclear Energy in the UK"/>
    <hyperlink ref="B7" location="References" display="References"/>
    <hyperlink ref="B7:C7" location="'World Energy and Land Area'!Print_Area" display="World Energy and Land Area"/>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24"/>
  <sheetViews>
    <sheetView workbookViewId="0" topLeftCell="A1">
      <selection activeCell="A24" sqref="A24"/>
    </sheetView>
  </sheetViews>
  <sheetFormatPr defaultColWidth="9.140625" defaultRowHeight="12.75"/>
  <cols>
    <col min="1" max="1" width="17.421875" style="0" customWidth="1"/>
    <col min="2" max="4" width="17.421875" style="2" customWidth="1"/>
  </cols>
  <sheetData>
    <row r="1" ht="12.75">
      <c r="A1" s="4" t="s">
        <v>50</v>
      </c>
    </row>
    <row r="2" ht="12.75">
      <c r="A2" s="21" t="s">
        <v>52</v>
      </c>
    </row>
    <row r="4" spans="1:3" ht="12.75">
      <c r="A4" s="4" t="s">
        <v>29</v>
      </c>
      <c r="C4" s="2" t="s">
        <v>49</v>
      </c>
    </row>
    <row r="5" spans="1:3" ht="12.75">
      <c r="A5" t="s">
        <v>30</v>
      </c>
      <c r="C5" s="2" t="s">
        <v>32</v>
      </c>
    </row>
    <row r="6" spans="1:3" ht="12.75">
      <c r="A6" t="s">
        <v>31</v>
      </c>
      <c r="C6" s="3">
        <v>6.7</v>
      </c>
    </row>
    <row r="7" spans="1:3" ht="12.75">
      <c r="A7" s="1" t="s">
        <v>33</v>
      </c>
      <c r="C7" s="3">
        <v>5.5</v>
      </c>
    </row>
    <row r="8" spans="1:3" ht="12.75">
      <c r="A8" s="1" t="s">
        <v>34</v>
      </c>
      <c r="C8" s="3">
        <v>5.3</v>
      </c>
    </row>
    <row r="9" spans="1:3" ht="12.75">
      <c r="A9" s="1" t="s">
        <v>35</v>
      </c>
      <c r="C9" s="3">
        <v>5.1</v>
      </c>
    </row>
    <row r="10" spans="1:3" ht="12.75">
      <c r="A10" s="1" t="s">
        <v>36</v>
      </c>
      <c r="C10" s="3">
        <v>4.2</v>
      </c>
    </row>
    <row r="11" spans="1:3" ht="12.75">
      <c r="A11" s="4" t="s">
        <v>51</v>
      </c>
      <c r="C11" s="3"/>
    </row>
    <row r="12" spans="1:3" ht="12.75">
      <c r="A12" t="s">
        <v>37</v>
      </c>
      <c r="C12" s="3">
        <v>4.2</v>
      </c>
    </row>
    <row r="13" spans="1:3" ht="12.75">
      <c r="A13" t="s">
        <v>38</v>
      </c>
      <c r="C13" s="3">
        <v>3.8</v>
      </c>
    </row>
    <row r="14" spans="1:3" ht="12.75">
      <c r="A14" t="s">
        <v>45</v>
      </c>
      <c r="C14" s="3">
        <v>4.1</v>
      </c>
    </row>
    <row r="15" spans="1:3" ht="12.75">
      <c r="A15" t="s">
        <v>39</v>
      </c>
      <c r="C15" s="3">
        <v>5.6</v>
      </c>
    </row>
    <row r="17" ht="12.75">
      <c r="A17" s="4" t="s">
        <v>40</v>
      </c>
    </row>
    <row r="18" spans="1:4" ht="12.75">
      <c r="A18" t="s">
        <v>32</v>
      </c>
      <c r="B18" s="2" t="s">
        <v>46</v>
      </c>
      <c r="C18" s="2" t="s">
        <v>47</v>
      </c>
      <c r="D18" s="2" t="s">
        <v>48</v>
      </c>
    </row>
    <row r="19" spans="1:4" ht="12.75">
      <c r="A19" t="s">
        <v>41</v>
      </c>
      <c r="B19" s="3">
        <v>5.4</v>
      </c>
      <c r="C19" s="3">
        <v>6.6</v>
      </c>
      <c r="D19" s="3">
        <v>9</v>
      </c>
    </row>
    <row r="20" spans="1:4" ht="12.75">
      <c r="A20" t="s">
        <v>42</v>
      </c>
      <c r="B20" s="3">
        <v>4.3</v>
      </c>
      <c r="C20" s="3">
        <v>4.8</v>
      </c>
      <c r="D20" s="3">
        <v>5.9</v>
      </c>
    </row>
    <row r="21" spans="1:4" ht="12.75">
      <c r="A21" t="s">
        <v>44</v>
      </c>
      <c r="B21" s="3">
        <v>4.7</v>
      </c>
      <c r="C21" s="3">
        <v>5.2</v>
      </c>
      <c r="D21" s="3">
        <v>6.2</v>
      </c>
    </row>
    <row r="22" spans="1:4" ht="12.75">
      <c r="A22" t="s">
        <v>43</v>
      </c>
      <c r="B22" s="3">
        <v>6.1</v>
      </c>
      <c r="C22" s="3">
        <v>6.7</v>
      </c>
      <c r="D22" s="3">
        <v>7.7</v>
      </c>
    </row>
    <row r="24" ht="12.75">
      <c r="A24" s="58" t="s">
        <v>214</v>
      </c>
    </row>
  </sheetData>
  <hyperlinks>
    <hyperlink ref="A24" location="Contents" display="Back to Contents"/>
  </hyperlinks>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E16"/>
  <sheetViews>
    <sheetView workbookViewId="0" topLeftCell="A1">
      <selection activeCell="A32" sqref="A32"/>
    </sheetView>
  </sheetViews>
  <sheetFormatPr defaultColWidth="9.140625" defaultRowHeight="12.75"/>
  <cols>
    <col min="1" max="1" width="42.57421875" style="0" customWidth="1"/>
    <col min="2" max="2" width="13.57421875" style="0" customWidth="1"/>
    <col min="3" max="3" width="9.8515625" style="0" customWidth="1"/>
    <col min="4" max="4" width="10.28125" style="0" customWidth="1"/>
  </cols>
  <sheetData>
    <row r="1" ht="12.75">
      <c r="A1" s="4" t="s">
        <v>95</v>
      </c>
    </row>
    <row r="2" ht="12.75">
      <c r="A2" s="21" t="s">
        <v>52</v>
      </c>
    </row>
    <row r="3" spans="3:4" ht="14.25" customHeight="1">
      <c r="C3" s="22" t="s">
        <v>96</v>
      </c>
      <c r="D3">
        <f>24*365/1000000</f>
        <v>0.00876</v>
      </c>
    </row>
    <row r="4" ht="14.25" customHeight="1">
      <c r="C4" s="22"/>
    </row>
    <row r="5" spans="2:5" ht="12.75">
      <c r="B5">
        <v>2003</v>
      </c>
      <c r="C5">
        <v>2050</v>
      </c>
      <c r="D5">
        <v>2050</v>
      </c>
      <c r="E5">
        <v>2100</v>
      </c>
    </row>
    <row r="6" spans="3:5" ht="12.75">
      <c r="C6" t="s">
        <v>97</v>
      </c>
      <c r="D6" t="s">
        <v>98</v>
      </c>
      <c r="E6" t="s">
        <v>126</v>
      </c>
    </row>
    <row r="8" spans="1:5" ht="12.75">
      <c r="A8" t="s">
        <v>99</v>
      </c>
      <c r="B8">
        <v>13.6</v>
      </c>
      <c r="C8">
        <v>38.7</v>
      </c>
      <c r="D8">
        <v>38.7</v>
      </c>
      <c r="E8">
        <v>38.7</v>
      </c>
    </row>
    <row r="9" spans="1:5" ht="12.75">
      <c r="A9" t="s">
        <v>133</v>
      </c>
      <c r="B9" s="23">
        <f>B8/$D$3</f>
        <v>1552.511415525114</v>
      </c>
      <c r="C9" s="23">
        <f>C8/$D$3</f>
        <v>4417.808219178082</v>
      </c>
      <c r="D9" s="23">
        <f>D8/$D$3</f>
        <v>4417.808219178082</v>
      </c>
      <c r="E9" s="23">
        <f>E8/$D$3</f>
        <v>4417.808219178082</v>
      </c>
    </row>
    <row r="11" spans="1:5" ht="12.75">
      <c r="A11" t="s">
        <v>100</v>
      </c>
      <c r="B11">
        <v>366</v>
      </c>
      <c r="C11">
        <f>1000</f>
        <v>1000</v>
      </c>
      <c r="D11">
        <v>1500</v>
      </c>
      <c r="E11">
        <v>5000</v>
      </c>
    </row>
    <row r="12" spans="1:5" ht="12.75">
      <c r="A12" t="s">
        <v>101</v>
      </c>
      <c r="B12" s="24">
        <v>0.72</v>
      </c>
      <c r="C12" s="24">
        <v>0.85</v>
      </c>
      <c r="D12" s="24">
        <v>0.85</v>
      </c>
      <c r="E12" s="24">
        <v>0.85</v>
      </c>
    </row>
    <row r="14" spans="1:5" ht="12.75">
      <c r="A14" t="s">
        <v>132</v>
      </c>
      <c r="B14" s="25">
        <f>B12*B11/B9</f>
        <v>0.16973788235294118</v>
      </c>
      <c r="C14" s="25">
        <f>C12*C11/C9</f>
        <v>0.1924031007751938</v>
      </c>
      <c r="D14" s="25">
        <f>D12*D11/D9</f>
        <v>0.2886046511627907</v>
      </c>
      <c r="E14" s="25">
        <f>E12*E11/E9</f>
        <v>0.962015503875969</v>
      </c>
    </row>
    <row r="16" ht="12.75">
      <c r="A16" s="58" t="s">
        <v>214</v>
      </c>
    </row>
  </sheetData>
  <hyperlinks>
    <hyperlink ref="A16" location="Contents" display="Back to Contents"/>
  </hyperlinks>
  <printOptions/>
  <pageMargins left="0.75" right="0.75" top="1" bottom="1" header="0.5" footer="0.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B7"/>
  <sheetViews>
    <sheetView workbookViewId="0" topLeftCell="A1">
      <selection activeCell="A7" sqref="A7"/>
    </sheetView>
  </sheetViews>
  <sheetFormatPr defaultColWidth="9.140625" defaultRowHeight="12.75"/>
  <cols>
    <col min="1" max="1" width="5.00390625" style="0" bestFit="1" customWidth="1"/>
    <col min="2" max="2" width="21.140625" style="0" customWidth="1"/>
  </cols>
  <sheetData>
    <row r="1" ht="12.75">
      <c r="A1" s="4" t="s">
        <v>104</v>
      </c>
    </row>
    <row r="2" ht="12.75">
      <c r="A2" s="21" t="s">
        <v>103</v>
      </c>
    </row>
    <row r="3" spans="1:2" s="5" customFormat="1" ht="38.25">
      <c r="A3" s="6" t="s">
        <v>94</v>
      </c>
      <c r="B3" s="6" t="s">
        <v>93</v>
      </c>
    </row>
    <row r="4" spans="1:2" ht="12.75">
      <c r="A4" s="7">
        <v>2005</v>
      </c>
      <c r="B4" s="8">
        <v>0.373134328358209</v>
      </c>
    </row>
    <row r="5" spans="1:2" ht="12.75">
      <c r="A5" s="7">
        <v>2020</v>
      </c>
      <c r="B5" s="8">
        <v>0.6</v>
      </c>
    </row>
    <row r="7" ht="12.75">
      <c r="A7" s="58" t="s">
        <v>214</v>
      </c>
    </row>
  </sheetData>
  <hyperlinks>
    <hyperlink ref="A7" location="Contents" display="Back to Contents"/>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9"/>
  <sheetViews>
    <sheetView workbookViewId="0" topLeftCell="A1">
      <selection activeCell="A33" sqref="A33"/>
    </sheetView>
  </sheetViews>
  <sheetFormatPr defaultColWidth="9.140625" defaultRowHeight="12.75"/>
  <cols>
    <col min="1" max="1" width="47.28125" style="0" customWidth="1"/>
  </cols>
  <sheetData>
    <row r="1" ht="12.75">
      <c r="A1" s="4" t="s">
        <v>115</v>
      </c>
    </row>
    <row r="2" ht="12.75">
      <c r="A2" s="21" t="s">
        <v>116</v>
      </c>
    </row>
    <row r="4" spans="1:2" ht="12.75">
      <c r="A4" t="s">
        <v>108</v>
      </c>
      <c r="B4">
        <v>9.5</v>
      </c>
    </row>
    <row r="5" spans="1:2" ht="12.75">
      <c r="A5" t="s">
        <v>109</v>
      </c>
      <c r="B5" s="24">
        <v>0.19</v>
      </c>
    </row>
    <row r="6" spans="1:2" ht="24" customHeight="1">
      <c r="A6" s="5" t="s">
        <v>110</v>
      </c>
      <c r="B6" s="26">
        <f>B4/B5</f>
        <v>50</v>
      </c>
    </row>
    <row r="7" ht="12.75">
      <c r="A7" s="27" t="s">
        <v>202</v>
      </c>
    </row>
    <row r="9" ht="12.75">
      <c r="A9" s="58" t="s">
        <v>214</v>
      </c>
    </row>
  </sheetData>
  <hyperlinks>
    <hyperlink ref="A9" location="Contents" display="Back to Contents"/>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9"/>
  <sheetViews>
    <sheetView workbookViewId="0" topLeftCell="A6">
      <selection activeCell="A27" sqref="A27"/>
    </sheetView>
  </sheetViews>
  <sheetFormatPr defaultColWidth="9.140625" defaultRowHeight="12.75"/>
  <cols>
    <col min="1" max="1" width="120.7109375" style="0" customWidth="1"/>
  </cols>
  <sheetData>
    <row r="1" ht="12.75" hidden="1">
      <c r="A1" s="22" t="s">
        <v>199</v>
      </c>
    </row>
    <row r="2" ht="12.75" hidden="1">
      <c r="A2" s="22" t="s">
        <v>204</v>
      </c>
    </row>
    <row r="3" ht="12.75" hidden="1">
      <c r="A3" s="22"/>
    </row>
    <row r="4" ht="12.75" hidden="1">
      <c r="A4" s="31" t="s">
        <v>206</v>
      </c>
    </row>
    <row r="5" ht="12.75" hidden="1">
      <c r="A5" s="57" t="s">
        <v>205</v>
      </c>
    </row>
    <row r="7" ht="12.75">
      <c r="A7" s="4" t="s">
        <v>198</v>
      </c>
    </row>
    <row r="8" ht="25.5">
      <c r="A8" s="5" t="s">
        <v>200</v>
      </c>
    </row>
    <row r="9" ht="38.25">
      <c r="A9" s="5" t="s">
        <v>196</v>
      </c>
    </row>
    <row r="10" ht="38.25">
      <c r="A10" s="5" t="s">
        <v>192</v>
      </c>
    </row>
    <row r="11" ht="38.25">
      <c r="A11" s="5" t="s">
        <v>193</v>
      </c>
    </row>
    <row r="12" ht="38.25">
      <c r="A12" s="5" t="s">
        <v>194</v>
      </c>
    </row>
    <row r="13" ht="38.25">
      <c r="A13" s="5" t="s">
        <v>195</v>
      </c>
    </row>
    <row r="14" ht="12.75">
      <c r="A14" s="5"/>
    </row>
    <row r="15" ht="12.75">
      <c r="A15" s="56" t="s">
        <v>201</v>
      </c>
    </row>
    <row r="16" ht="12.75">
      <c r="A16" s="35" t="s">
        <v>197</v>
      </c>
    </row>
    <row r="17" ht="12.75">
      <c r="A17" s="56" t="s">
        <v>203</v>
      </c>
    </row>
    <row r="19" ht="12.75">
      <c r="A19" s="58" t="s">
        <v>214</v>
      </c>
    </row>
  </sheetData>
  <hyperlinks>
    <hyperlink ref="A19" location="Contents" display="Back to Contents"/>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0"/>
  <sheetViews>
    <sheetView workbookViewId="0" topLeftCell="A1">
      <selection activeCell="A8" sqref="A8"/>
    </sheetView>
  </sheetViews>
  <sheetFormatPr defaultColWidth="9.140625" defaultRowHeight="12.75"/>
  <cols>
    <col min="1" max="1" width="117.7109375" style="31" customWidth="1"/>
  </cols>
  <sheetData>
    <row r="1" ht="12.75">
      <c r="A1" s="4" t="s">
        <v>28</v>
      </c>
    </row>
    <row r="2" ht="12.75">
      <c r="A2" s="4"/>
    </row>
    <row r="3" s="5" customFormat="1" ht="89.25">
      <c r="A3" s="34" t="s">
        <v>224</v>
      </c>
    </row>
    <row r="4" s="5" customFormat="1" ht="76.5">
      <c r="A4" s="34" t="s">
        <v>225</v>
      </c>
    </row>
    <row r="5" s="5" customFormat="1" ht="25.5">
      <c r="A5" s="34" t="s">
        <v>226</v>
      </c>
    </row>
    <row r="6" s="5" customFormat="1" ht="51">
      <c r="A6" s="34" t="s">
        <v>227</v>
      </c>
    </row>
    <row r="7" s="5" customFormat="1" ht="76.5">
      <c r="A7" s="34" t="s">
        <v>134</v>
      </c>
    </row>
    <row r="8" s="5" customFormat="1" ht="76.5">
      <c r="A8" s="34" t="s">
        <v>135</v>
      </c>
    </row>
    <row r="10" ht="12.75">
      <c r="A10" s="58" t="s">
        <v>214</v>
      </c>
    </row>
  </sheetData>
  <hyperlinks>
    <hyperlink ref="A10" location="Contents" display="Back to Contents"/>
  </hyperlink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56"/>
  <sheetViews>
    <sheetView tabSelected="1" workbookViewId="0" topLeftCell="A1">
      <selection activeCell="A1" sqref="A1:G23"/>
    </sheetView>
  </sheetViews>
  <sheetFormatPr defaultColWidth="9.140625" defaultRowHeight="12.75"/>
  <cols>
    <col min="1" max="1" width="16.28125" style="0" customWidth="1"/>
    <col min="2" max="5" width="15.28125" style="0" customWidth="1"/>
    <col min="6" max="6" width="16.57421875" style="0" customWidth="1"/>
    <col min="7" max="7" width="17.8515625" style="0" customWidth="1"/>
    <col min="8" max="8" width="4.140625" style="0" customWidth="1"/>
  </cols>
  <sheetData>
    <row r="1" spans="1:5" ht="12.75">
      <c r="A1" s="4" t="s">
        <v>290</v>
      </c>
      <c r="D1" s="7"/>
      <c r="E1" s="7"/>
    </row>
    <row r="3" ht="12.75">
      <c r="A3" t="s">
        <v>282</v>
      </c>
    </row>
    <row r="4" spans="1:7" ht="25.5" customHeight="1">
      <c r="A4" s="84" t="s">
        <v>55</v>
      </c>
      <c r="B4" s="128" t="s">
        <v>269</v>
      </c>
      <c r="C4" s="134"/>
      <c r="D4" s="136" t="s">
        <v>296</v>
      </c>
      <c r="E4" s="137"/>
      <c r="F4" s="137"/>
      <c r="G4" s="138"/>
    </row>
    <row r="5" spans="1:7" ht="25.5" customHeight="1">
      <c r="A5" s="75"/>
      <c r="B5" s="135" t="s">
        <v>301</v>
      </c>
      <c r="C5" s="6"/>
      <c r="D5" s="114" t="s">
        <v>300</v>
      </c>
      <c r="E5" s="7" t="s">
        <v>293</v>
      </c>
      <c r="F5" s="7"/>
      <c r="G5" s="139"/>
    </row>
    <row r="6" spans="1:7" ht="12.75">
      <c r="A6" s="75"/>
      <c r="B6" s="104" t="s">
        <v>271</v>
      </c>
      <c r="C6" s="11" t="s">
        <v>272</v>
      </c>
      <c r="D6" s="75"/>
      <c r="E6" s="10">
        <v>2000</v>
      </c>
      <c r="F6" s="10">
        <v>2025</v>
      </c>
      <c r="G6" s="76">
        <v>2050</v>
      </c>
    </row>
    <row r="7" spans="1:7" ht="12.75">
      <c r="A7" s="121" t="s">
        <v>270</v>
      </c>
      <c r="B7" s="122"/>
      <c r="C7" s="70"/>
      <c r="D7" s="122">
        <v>700</v>
      </c>
      <c r="E7" s="123">
        <v>10000</v>
      </c>
      <c r="F7" s="123">
        <v>17500</v>
      </c>
      <c r="G7" s="124">
        <v>25000</v>
      </c>
    </row>
    <row r="8" spans="1:7" ht="12.75">
      <c r="A8" s="77"/>
      <c r="B8" s="85"/>
      <c r="C8" s="119"/>
      <c r="D8" s="99"/>
      <c r="E8" s="78"/>
      <c r="F8" s="10"/>
      <c r="G8" s="76"/>
    </row>
    <row r="9" spans="1:7" ht="12.75">
      <c r="A9" s="77" t="s">
        <v>65</v>
      </c>
      <c r="B9" s="85">
        <v>7000</v>
      </c>
      <c r="C9" s="119">
        <f>0.1*700</f>
        <v>70</v>
      </c>
      <c r="D9" s="100">
        <f>C9/$C$15</f>
        <v>4.666666666666666E-06</v>
      </c>
      <c r="E9" s="79">
        <f>$D9*E$7/$D$7</f>
        <v>6.666666666666666E-05</v>
      </c>
      <c r="F9" s="79">
        <f>$D9*F$7/$D$7</f>
        <v>0.00011666666666666667</v>
      </c>
      <c r="G9" s="80">
        <f>$D9*G$7/$D$7</f>
        <v>0.00016666666666666666</v>
      </c>
    </row>
    <row r="10" spans="1:7" ht="12.75">
      <c r="A10" s="77"/>
      <c r="B10" s="85"/>
      <c r="C10" s="119"/>
      <c r="D10" s="77"/>
      <c r="E10" s="63"/>
      <c r="F10" s="140"/>
      <c r="G10" s="50"/>
    </row>
    <row r="11" spans="1:7" ht="12.75">
      <c r="A11" s="77" t="s">
        <v>72</v>
      </c>
      <c r="B11" s="85">
        <v>30000000</v>
      </c>
      <c r="C11" s="119">
        <f>B11/100</f>
        <v>300000</v>
      </c>
      <c r="D11" s="101">
        <f>C11/$C$15</f>
        <v>0.02</v>
      </c>
      <c r="E11" s="81">
        <f aca="true" t="shared" si="0" ref="E11:G13">$D11*E$7/$D$7</f>
        <v>0.2857142857142857</v>
      </c>
      <c r="F11" s="81">
        <f t="shared" si="0"/>
        <v>0.5</v>
      </c>
      <c r="G11" s="82">
        <f t="shared" si="0"/>
        <v>0.7142857142857143</v>
      </c>
    </row>
    <row r="12" spans="1:7" ht="12.75">
      <c r="A12" s="77" t="s">
        <v>237</v>
      </c>
      <c r="B12" s="85">
        <v>2000000</v>
      </c>
      <c r="C12" s="119">
        <f>B12/100</f>
        <v>20000</v>
      </c>
      <c r="D12" s="102">
        <f>C12/$C$15</f>
        <v>0.0013333333333333333</v>
      </c>
      <c r="E12" s="81">
        <f t="shared" si="0"/>
        <v>0.019047619047619046</v>
      </c>
      <c r="F12" s="81">
        <f t="shared" si="0"/>
        <v>0.03333333333333333</v>
      </c>
      <c r="G12" s="82">
        <f t="shared" si="0"/>
        <v>0.04761904761904762</v>
      </c>
    </row>
    <row r="13" spans="1:7" ht="12.75">
      <c r="A13" s="77" t="s">
        <v>297</v>
      </c>
      <c r="B13" s="85">
        <v>250000000</v>
      </c>
      <c r="C13" s="119">
        <f>B13/100</f>
        <v>2500000</v>
      </c>
      <c r="D13" s="101">
        <f>C13/$C$15</f>
        <v>0.16666666666666666</v>
      </c>
      <c r="E13" s="81">
        <f t="shared" si="0"/>
        <v>2.380952380952381</v>
      </c>
      <c r="F13" s="81">
        <f t="shared" si="0"/>
        <v>4.166666666666666</v>
      </c>
      <c r="G13" s="82">
        <f t="shared" si="0"/>
        <v>5.952380952380952</v>
      </c>
    </row>
    <row r="14" spans="1:7" ht="12.75">
      <c r="A14" s="77"/>
      <c r="B14" s="85"/>
      <c r="C14" s="119"/>
      <c r="D14" s="120"/>
      <c r="E14" s="141">
        <f>E12*$C$15</f>
        <v>285714.2857142857</v>
      </c>
      <c r="F14" s="141">
        <f>F12*$C$15</f>
        <v>500000</v>
      </c>
      <c r="G14" s="141">
        <f>G12*$C$15</f>
        <v>714285.7142857143</v>
      </c>
    </row>
    <row r="15" spans="1:8" ht="25.5">
      <c r="A15" s="115" t="s">
        <v>298</v>
      </c>
      <c r="B15" s="116">
        <f>B13*6</f>
        <v>1500000000</v>
      </c>
      <c r="C15" s="117">
        <f>C13*6</f>
        <v>15000000</v>
      </c>
      <c r="D15" s="113" t="s">
        <v>299</v>
      </c>
      <c r="E15" s="118"/>
      <c r="F15" s="63"/>
      <c r="G15" s="63"/>
      <c r="H15" s="5"/>
    </row>
    <row r="16" spans="1:8" ht="12.75">
      <c r="A16" s="86"/>
      <c r="B16" s="87"/>
      <c r="C16" s="88"/>
      <c r="F16" s="5"/>
      <c r="G16" s="5"/>
      <c r="H16" s="5"/>
    </row>
    <row r="17" spans="1:8" ht="12.75">
      <c r="A17" s="125" t="s">
        <v>283</v>
      </c>
      <c r="B17" s="87"/>
      <c r="C17" s="88"/>
      <c r="D17" s="72"/>
      <c r="E17" s="73"/>
      <c r="F17" s="63" t="s">
        <v>276</v>
      </c>
      <c r="G17" s="63"/>
      <c r="H17" s="5"/>
    </row>
    <row r="18" spans="1:8" ht="12.75">
      <c r="A18" s="74"/>
      <c r="B18" s="126" t="s">
        <v>255</v>
      </c>
      <c r="C18" s="130" t="s">
        <v>257</v>
      </c>
      <c r="D18" s="131"/>
      <c r="F18" s="84" t="s">
        <v>258</v>
      </c>
      <c r="G18" s="41" t="s">
        <v>281</v>
      </c>
      <c r="H18" s="63"/>
    </row>
    <row r="19" spans="1:7" ht="38.25">
      <c r="A19" s="111"/>
      <c r="B19" s="127" t="s">
        <v>256</v>
      </c>
      <c r="C19" s="132" t="s">
        <v>294</v>
      </c>
      <c r="D19" s="133"/>
      <c r="F19" s="90" t="s">
        <v>260</v>
      </c>
      <c r="G19" s="105" t="s">
        <v>273</v>
      </c>
    </row>
    <row r="20" spans="1:7" ht="25.5">
      <c r="A20" s="75"/>
      <c r="B20" s="112" t="s">
        <v>261</v>
      </c>
      <c r="C20" s="78" t="s">
        <v>261</v>
      </c>
      <c r="D20" s="64" t="s">
        <v>295</v>
      </c>
      <c r="F20" s="90" t="s">
        <v>259</v>
      </c>
      <c r="G20" s="105" t="s">
        <v>274</v>
      </c>
    </row>
    <row r="21" spans="1:8" ht="25.5">
      <c r="A21" s="74">
        <v>2000</v>
      </c>
      <c r="B21" s="95">
        <v>400</v>
      </c>
      <c r="C21" s="9">
        <v>400</v>
      </c>
      <c r="D21" s="98">
        <v>10000</v>
      </c>
      <c r="F21" s="83"/>
      <c r="G21" s="108" t="s">
        <v>275</v>
      </c>
      <c r="H21" s="63"/>
    </row>
    <row r="22" spans="1:7" ht="12.75" customHeight="1">
      <c r="A22" s="75">
        <v>2025</v>
      </c>
      <c r="B22" s="96">
        <v>750</v>
      </c>
      <c r="C22" s="10">
        <v>700</v>
      </c>
      <c r="D22" s="93">
        <f>C22*D21/C21</f>
        <v>17500</v>
      </c>
      <c r="F22" s="128" t="s">
        <v>278</v>
      </c>
      <c r="G22" s="129"/>
    </row>
    <row r="23" spans="1:7" ht="14.25">
      <c r="A23" s="91">
        <v>2050</v>
      </c>
      <c r="B23" s="97">
        <v>1200</v>
      </c>
      <c r="C23" s="14">
        <v>1000</v>
      </c>
      <c r="D23" s="94">
        <f>C23*D22/C22</f>
        <v>25000</v>
      </c>
      <c r="F23" s="109" t="s">
        <v>277</v>
      </c>
      <c r="G23" s="103" t="s">
        <v>279</v>
      </c>
    </row>
    <row r="25" ht="12.75">
      <c r="A25" s="107" t="s">
        <v>280</v>
      </c>
    </row>
    <row r="26" ht="12.75">
      <c r="A26" t="s">
        <v>292</v>
      </c>
    </row>
    <row r="27" ht="12.75">
      <c r="A27" t="s">
        <v>284</v>
      </c>
    </row>
    <row r="28" ht="12.75">
      <c r="A28" t="s">
        <v>285</v>
      </c>
    </row>
    <row r="29" ht="12.75">
      <c r="A29" t="s">
        <v>291</v>
      </c>
    </row>
    <row r="30" spans="1:10" ht="12.75">
      <c r="A30" s="4"/>
      <c r="I30" s="10"/>
      <c r="J30" s="10"/>
    </row>
    <row r="31" ht="12.75">
      <c r="A31" t="s">
        <v>286</v>
      </c>
    </row>
    <row r="32" spans="1:10" ht="12.75">
      <c r="A32" s="74" t="s">
        <v>238</v>
      </c>
      <c r="B32" s="9"/>
      <c r="C32" s="9"/>
      <c r="D32" s="9"/>
      <c r="E32" s="9"/>
      <c r="F32" s="89"/>
      <c r="G32" s="10"/>
      <c r="H32" s="10"/>
      <c r="I32" s="10"/>
      <c r="J32" s="10"/>
    </row>
    <row r="33" spans="1:10" ht="12.75">
      <c r="A33" s="75" t="s">
        <v>239</v>
      </c>
      <c r="B33" s="10"/>
      <c r="C33" s="10"/>
      <c r="D33" s="10"/>
      <c r="E33" s="10"/>
      <c r="F33" s="76"/>
      <c r="G33" s="10"/>
      <c r="H33" s="10"/>
      <c r="I33" s="10"/>
      <c r="J33" s="10"/>
    </row>
    <row r="34" spans="1:10" ht="12.75">
      <c r="A34" s="75" t="s">
        <v>240</v>
      </c>
      <c r="B34" s="10"/>
      <c r="C34" s="10"/>
      <c r="D34" s="10"/>
      <c r="E34" s="10"/>
      <c r="F34" s="76"/>
      <c r="G34" s="10"/>
      <c r="H34" s="10"/>
      <c r="I34" s="10"/>
      <c r="J34" s="10"/>
    </row>
    <row r="35" spans="1:10" ht="12.75">
      <c r="A35" s="75" t="s">
        <v>241</v>
      </c>
      <c r="B35" s="10"/>
      <c r="C35" s="10"/>
      <c r="D35" s="10"/>
      <c r="E35" s="10"/>
      <c r="F35" s="76"/>
      <c r="G35" s="10"/>
      <c r="H35" s="10"/>
      <c r="I35" s="10"/>
      <c r="J35" s="10"/>
    </row>
    <row r="36" spans="1:10" ht="12.75">
      <c r="A36" s="75" t="s">
        <v>242</v>
      </c>
      <c r="B36" s="10"/>
      <c r="C36" s="10"/>
      <c r="D36" s="10"/>
      <c r="E36" s="10"/>
      <c r="F36" s="76"/>
      <c r="G36" s="10"/>
      <c r="H36" s="10"/>
      <c r="I36" s="10"/>
      <c r="J36" s="10"/>
    </row>
    <row r="37" spans="1:10" ht="12.75">
      <c r="A37" s="75" t="s">
        <v>243</v>
      </c>
      <c r="B37" s="10"/>
      <c r="C37" s="10"/>
      <c r="D37" s="10"/>
      <c r="E37" s="10"/>
      <c r="F37" s="76"/>
      <c r="G37" s="10"/>
      <c r="H37" s="10"/>
      <c r="I37" s="10"/>
      <c r="J37" s="10"/>
    </row>
    <row r="38" spans="1:10" ht="12.75">
      <c r="A38" s="75" t="s">
        <v>244</v>
      </c>
      <c r="B38" s="10"/>
      <c r="C38" s="10"/>
      <c r="D38" s="10"/>
      <c r="E38" s="10"/>
      <c r="F38" s="76"/>
      <c r="G38" s="10"/>
      <c r="H38" s="10"/>
      <c r="I38" s="10"/>
      <c r="J38" s="10"/>
    </row>
    <row r="39" spans="1:10" ht="12.75">
      <c r="A39" s="75" t="s">
        <v>245</v>
      </c>
      <c r="B39" s="10"/>
      <c r="C39" s="10"/>
      <c r="D39" s="10"/>
      <c r="E39" s="10"/>
      <c r="F39" s="76"/>
      <c r="G39" s="10"/>
      <c r="H39" s="10"/>
      <c r="I39" s="10"/>
      <c r="J39" s="10"/>
    </row>
    <row r="40" spans="1:10" ht="12.75">
      <c r="A40" s="75" t="s">
        <v>246</v>
      </c>
      <c r="B40" s="10"/>
      <c r="C40" s="10"/>
      <c r="D40" s="10"/>
      <c r="E40" s="10"/>
      <c r="F40" s="76"/>
      <c r="G40" s="10"/>
      <c r="H40" s="10"/>
      <c r="I40" s="10"/>
      <c r="J40" s="10"/>
    </row>
    <row r="41" spans="1:10" ht="12.75">
      <c r="A41" s="75" t="s">
        <v>247</v>
      </c>
      <c r="B41" s="10"/>
      <c r="C41" s="10"/>
      <c r="D41" s="10"/>
      <c r="E41" s="10"/>
      <c r="F41" s="76"/>
      <c r="G41" s="10"/>
      <c r="H41" s="10"/>
      <c r="I41" s="10"/>
      <c r="J41" s="10"/>
    </row>
    <row r="42" spans="1:10" ht="12.75">
      <c r="A42" s="75" t="s">
        <v>248</v>
      </c>
      <c r="B42" s="10"/>
      <c r="C42" s="10"/>
      <c r="D42" s="10"/>
      <c r="E42" s="10"/>
      <c r="F42" s="76"/>
      <c r="G42" s="10"/>
      <c r="H42" s="10"/>
      <c r="I42" s="10"/>
      <c r="J42" s="10"/>
    </row>
    <row r="43" spans="1:10" ht="12.75">
      <c r="A43" s="75" t="s">
        <v>249</v>
      </c>
      <c r="B43" s="10"/>
      <c r="C43" s="10"/>
      <c r="D43" s="10"/>
      <c r="E43" s="10"/>
      <c r="F43" s="76"/>
      <c r="G43" s="10"/>
      <c r="H43" s="10"/>
      <c r="I43" s="10"/>
      <c r="J43" s="10"/>
    </row>
    <row r="44" spans="1:10" ht="12.75">
      <c r="A44" s="75" t="s">
        <v>250</v>
      </c>
      <c r="B44" s="10"/>
      <c r="C44" s="10"/>
      <c r="D44" s="10"/>
      <c r="E44" s="10"/>
      <c r="F44" s="76"/>
      <c r="G44" s="10"/>
      <c r="H44" s="10"/>
      <c r="I44" s="10"/>
      <c r="J44" s="10"/>
    </row>
    <row r="45" spans="1:10" ht="12.75">
      <c r="A45" s="75" t="s">
        <v>251</v>
      </c>
      <c r="B45" s="10"/>
      <c r="C45" s="10"/>
      <c r="D45" s="10"/>
      <c r="E45" s="10"/>
      <c r="F45" s="76"/>
      <c r="G45" s="10"/>
      <c r="H45" s="10"/>
      <c r="I45" s="10"/>
      <c r="J45" s="10"/>
    </row>
    <row r="46" spans="1:10" ht="12.75">
      <c r="A46" s="75" t="s">
        <v>252</v>
      </c>
      <c r="B46" s="10"/>
      <c r="C46" s="10"/>
      <c r="D46" s="10"/>
      <c r="E46" s="10"/>
      <c r="F46" s="76"/>
      <c r="G46" s="10"/>
      <c r="H46" s="10"/>
      <c r="I46" s="10"/>
      <c r="J46" s="10"/>
    </row>
    <row r="47" spans="1:10" ht="12.75">
      <c r="A47" s="75" t="s">
        <v>253</v>
      </c>
      <c r="B47" s="10"/>
      <c r="C47" s="10"/>
      <c r="D47" s="10"/>
      <c r="E47" s="10"/>
      <c r="F47" s="76"/>
      <c r="G47" s="10"/>
      <c r="H47" s="10"/>
      <c r="I47" s="10"/>
      <c r="J47" s="10"/>
    </row>
    <row r="48" spans="1:10" ht="12.75">
      <c r="A48" s="91" t="s">
        <v>254</v>
      </c>
      <c r="B48" s="14"/>
      <c r="C48" s="14"/>
      <c r="D48" s="14"/>
      <c r="E48" s="14"/>
      <c r="F48" s="92"/>
      <c r="G48" s="10"/>
      <c r="H48" s="10"/>
      <c r="I48" s="10"/>
      <c r="J48" s="10"/>
    </row>
    <row r="49" spans="1:10" ht="12.75">
      <c r="A49" s="10"/>
      <c r="B49" s="10"/>
      <c r="C49" s="10"/>
      <c r="D49" s="10"/>
      <c r="E49" s="10"/>
      <c r="F49" s="10"/>
      <c r="G49" s="10"/>
      <c r="H49" s="10"/>
      <c r="I49" s="10"/>
      <c r="J49" s="10"/>
    </row>
    <row r="51" spans="1:6" ht="12.75">
      <c r="A51" s="74" t="s">
        <v>262</v>
      </c>
      <c r="B51" s="89">
        <v>1000</v>
      </c>
      <c r="D51" s="74" t="s">
        <v>268</v>
      </c>
      <c r="E51" s="9" t="s">
        <v>287</v>
      </c>
      <c r="F51" s="89" t="s">
        <v>288</v>
      </c>
    </row>
    <row r="52" spans="1:6" ht="12.75">
      <c r="A52" s="75" t="s">
        <v>263</v>
      </c>
      <c r="B52" s="76">
        <f>1000000</f>
        <v>1000000</v>
      </c>
      <c r="D52" s="91">
        <v>1</v>
      </c>
      <c r="E52" s="14">
        <v>8.78</v>
      </c>
      <c r="F52" s="92">
        <v>0.754</v>
      </c>
    </row>
    <row r="53" spans="1:2" ht="12.75">
      <c r="A53" s="75" t="s">
        <v>264</v>
      </c>
      <c r="B53" s="76">
        <f>1000000000</f>
        <v>1000000000</v>
      </c>
    </row>
    <row r="54" spans="1:4" ht="12.75">
      <c r="A54" s="75" t="s">
        <v>265</v>
      </c>
      <c r="B54" s="106">
        <f>1000000000000</f>
        <v>1000000000000</v>
      </c>
      <c r="D54" t="s">
        <v>289</v>
      </c>
    </row>
    <row r="55" spans="1:2" ht="12.75">
      <c r="A55" s="75" t="s">
        <v>266</v>
      </c>
      <c r="B55" s="76">
        <f>1000000000000000</f>
        <v>1000000000000000</v>
      </c>
    </row>
    <row r="56" spans="1:2" ht="12.75">
      <c r="A56" s="91" t="s">
        <v>267</v>
      </c>
      <c r="B56" s="92">
        <f>1000000000000000000</f>
        <v>1E+18</v>
      </c>
    </row>
  </sheetData>
  <printOptions/>
  <pageMargins left="0.75" right="0.75" top="1" bottom="1" header="0.5" footer="0.5"/>
  <pageSetup horizontalDpi="1200" verticalDpi="1200" orientation="landscape" r:id="rId1"/>
</worksheet>
</file>

<file path=xl/worksheets/sheet5.xml><?xml version="1.0" encoding="utf-8"?>
<worksheet xmlns="http://schemas.openxmlformats.org/spreadsheetml/2006/main" xmlns:r="http://schemas.openxmlformats.org/officeDocument/2006/relationships">
  <dimension ref="A1:A33"/>
  <sheetViews>
    <sheetView workbookViewId="0" topLeftCell="A1">
      <selection activeCell="A1" sqref="A1"/>
    </sheetView>
  </sheetViews>
  <sheetFormatPr defaultColWidth="9.140625" defaultRowHeight="12.75"/>
  <sheetData>
    <row r="1" ht="12.75">
      <c r="A1" s="4" t="s">
        <v>4</v>
      </c>
    </row>
    <row r="3" ht="12.75">
      <c r="A3" t="s">
        <v>5</v>
      </c>
    </row>
    <row r="4" ht="12.75">
      <c r="A4" t="s">
        <v>6</v>
      </c>
    </row>
    <row r="5" ht="12.75">
      <c r="A5" t="s">
        <v>7</v>
      </c>
    </row>
    <row r="6" ht="12.75">
      <c r="A6" t="s">
        <v>8</v>
      </c>
    </row>
    <row r="7" ht="12.75">
      <c r="A7" t="s">
        <v>9</v>
      </c>
    </row>
    <row r="8" ht="12.75">
      <c r="A8" t="s">
        <v>10</v>
      </c>
    </row>
    <row r="9" ht="12.75">
      <c r="A9" t="s">
        <v>218</v>
      </c>
    </row>
    <row r="10" ht="12.75">
      <c r="A10" t="s">
        <v>11</v>
      </c>
    </row>
    <row r="11" ht="12.75">
      <c r="A11" t="s">
        <v>12</v>
      </c>
    </row>
    <row r="12" ht="12.75">
      <c r="A12" s="31" t="s">
        <v>13</v>
      </c>
    </row>
    <row r="13" s="31" customFormat="1" ht="12.75">
      <c r="A13" s="31" t="s">
        <v>223</v>
      </c>
    </row>
    <row r="14" ht="12.75">
      <c r="A14" s="31" t="s">
        <v>14</v>
      </c>
    </row>
    <row r="15" ht="12.75">
      <c r="A15" s="31" t="s">
        <v>15</v>
      </c>
    </row>
    <row r="16" ht="12.75">
      <c r="A16" s="31" t="s">
        <v>16</v>
      </c>
    </row>
    <row r="17" ht="12.75">
      <c r="A17" s="31" t="s">
        <v>17</v>
      </c>
    </row>
    <row r="18" ht="12.75">
      <c r="A18" s="31" t="s">
        <v>18</v>
      </c>
    </row>
    <row r="19" ht="12.75">
      <c r="A19" s="31" t="s">
        <v>229</v>
      </c>
    </row>
    <row r="20" ht="12.75">
      <c r="A20" s="31" t="s">
        <v>19</v>
      </c>
    </row>
    <row r="21" ht="12.75">
      <c r="A21" s="31" t="s">
        <v>20</v>
      </c>
    </row>
    <row r="22" ht="12.75">
      <c r="A22" s="31" t="s">
        <v>21</v>
      </c>
    </row>
    <row r="23" ht="12.75">
      <c r="A23" s="31" t="s">
        <v>228</v>
      </c>
    </row>
    <row r="24" ht="12.75">
      <c r="A24" s="31" t="s">
        <v>22</v>
      </c>
    </row>
    <row r="25" ht="12.75">
      <c r="A25" s="31" t="s">
        <v>23</v>
      </c>
    </row>
    <row r="26" ht="12.75">
      <c r="A26" s="31" t="s">
        <v>24</v>
      </c>
    </row>
    <row r="27" ht="12.75">
      <c r="A27" s="31" t="s">
        <v>230</v>
      </c>
    </row>
    <row r="28" ht="12.75">
      <c r="A28" t="s">
        <v>25</v>
      </c>
    </row>
    <row r="29" ht="12.75">
      <c r="A29" t="s">
        <v>187</v>
      </c>
    </row>
    <row r="30" ht="12.75">
      <c r="A30" t="s">
        <v>26</v>
      </c>
    </row>
    <row r="31" ht="12.75">
      <c r="A31" t="s">
        <v>27</v>
      </c>
    </row>
    <row r="32" ht="12.75">
      <c r="A32" s="110"/>
    </row>
    <row r="33" ht="12.75">
      <c r="A33" s="58" t="s">
        <v>214</v>
      </c>
    </row>
  </sheetData>
  <hyperlinks>
    <hyperlink ref="A33" location="Contents" display="Back to Contents"/>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29"/>
  <sheetViews>
    <sheetView workbookViewId="0" topLeftCell="A1">
      <selection activeCell="C23" sqref="A23:C24"/>
    </sheetView>
  </sheetViews>
  <sheetFormatPr defaultColWidth="9.140625" defaultRowHeight="12.75"/>
  <cols>
    <col min="1" max="1" width="27.421875" style="5" customWidth="1"/>
    <col min="2" max="2" width="44.8515625" style="5" customWidth="1"/>
    <col min="3" max="3" width="27.28125" style="5" customWidth="1"/>
    <col min="4" max="5" width="9.140625" style="5" customWidth="1"/>
    <col min="6" max="6" width="16.00390625" style="5" customWidth="1"/>
    <col min="7" max="7" width="9.140625" style="5" customWidth="1"/>
    <col min="8" max="10" width="11.57421875" style="5" bestFit="1" customWidth="1"/>
    <col min="11" max="16384" width="9.140625" style="5" customWidth="1"/>
  </cols>
  <sheetData>
    <row r="1" ht="12.75">
      <c r="A1" s="53" t="s">
        <v>188</v>
      </c>
    </row>
    <row r="2" ht="12.75">
      <c r="A2" s="55" t="s">
        <v>190</v>
      </c>
    </row>
    <row r="3" ht="12.75">
      <c r="A3" s="54" t="s">
        <v>189</v>
      </c>
    </row>
    <row r="4" ht="12.75">
      <c r="A4" s="54"/>
    </row>
    <row r="5" spans="1:3" ht="25.5">
      <c r="A5" s="36" t="s">
        <v>136</v>
      </c>
      <c r="B5" s="37" t="s">
        <v>137</v>
      </c>
      <c r="C5" s="38" t="s">
        <v>138</v>
      </c>
    </row>
    <row r="6" spans="1:3" ht="12" customHeight="1">
      <c r="A6" s="39" t="s">
        <v>222</v>
      </c>
      <c r="B6" s="40"/>
      <c r="C6" s="41"/>
    </row>
    <row r="7" spans="1:3" ht="24">
      <c r="A7" s="42" t="s">
        <v>168</v>
      </c>
      <c r="B7" s="43" t="s">
        <v>139</v>
      </c>
      <c r="C7" s="44" t="s">
        <v>140</v>
      </c>
    </row>
    <row r="8" spans="1:3" ht="24">
      <c r="A8" s="42" t="s">
        <v>169</v>
      </c>
      <c r="B8" s="43" t="s">
        <v>141</v>
      </c>
      <c r="C8" s="44" t="s">
        <v>142</v>
      </c>
    </row>
    <row r="9" spans="1:3" ht="24">
      <c r="A9" s="42" t="s">
        <v>170</v>
      </c>
      <c r="B9" s="43" t="s">
        <v>143</v>
      </c>
      <c r="C9" s="44" t="s">
        <v>144</v>
      </c>
    </row>
    <row r="10" spans="1:3" ht="24">
      <c r="A10" s="45" t="s">
        <v>171</v>
      </c>
      <c r="B10" s="46" t="s">
        <v>145</v>
      </c>
      <c r="C10" s="47" t="s">
        <v>146</v>
      </c>
    </row>
    <row r="11" spans="1:3" ht="12.75">
      <c r="A11" s="48" t="s">
        <v>147</v>
      </c>
      <c r="B11" s="49"/>
      <c r="C11" s="50"/>
    </row>
    <row r="12" spans="1:3" ht="36">
      <c r="A12" s="42" t="s">
        <v>172</v>
      </c>
      <c r="B12" s="43" t="s">
        <v>191</v>
      </c>
      <c r="C12" s="46" t="s">
        <v>148</v>
      </c>
    </row>
    <row r="13" spans="1:3" ht="12.75">
      <c r="A13" s="48" t="s">
        <v>221</v>
      </c>
      <c r="B13" s="49"/>
      <c r="C13" s="50"/>
    </row>
    <row r="14" spans="1:3" ht="24">
      <c r="A14" s="42" t="s">
        <v>173</v>
      </c>
      <c r="B14" s="43" t="s">
        <v>149</v>
      </c>
      <c r="C14" s="44" t="s">
        <v>150</v>
      </c>
    </row>
    <row r="15" spans="1:3" ht="36">
      <c r="A15" s="42" t="s">
        <v>174</v>
      </c>
      <c r="B15" s="43" t="s">
        <v>175</v>
      </c>
      <c r="C15" s="44" t="s">
        <v>176</v>
      </c>
    </row>
    <row r="16" spans="1:3" ht="36">
      <c r="A16" s="42" t="s">
        <v>177</v>
      </c>
      <c r="B16" s="43" t="s">
        <v>151</v>
      </c>
      <c r="C16" s="44" t="s">
        <v>219</v>
      </c>
    </row>
    <row r="17" spans="1:3" ht="24">
      <c r="A17" s="51" t="s">
        <v>152</v>
      </c>
      <c r="B17" s="43" t="s">
        <v>153</v>
      </c>
      <c r="C17" s="44" t="s">
        <v>154</v>
      </c>
    </row>
    <row r="18" spans="1:3" ht="12.75">
      <c r="A18" s="39" t="s">
        <v>155</v>
      </c>
      <c r="B18" s="40"/>
      <c r="C18" s="41"/>
    </row>
    <row r="19" spans="1:3" ht="24">
      <c r="A19" s="45" t="s">
        <v>178</v>
      </c>
      <c r="B19" s="46" t="s">
        <v>156</v>
      </c>
      <c r="C19" s="47" t="s">
        <v>157</v>
      </c>
    </row>
    <row r="20" spans="1:3" ht="12.75">
      <c r="A20" s="48" t="s">
        <v>220</v>
      </c>
      <c r="B20" s="49"/>
      <c r="C20" s="50"/>
    </row>
    <row r="21" spans="1:3" ht="36">
      <c r="A21" s="42" t="s">
        <v>179</v>
      </c>
      <c r="B21" s="43" t="s">
        <v>158</v>
      </c>
      <c r="C21" s="44" t="s">
        <v>159</v>
      </c>
    </row>
    <row r="22" spans="1:3" ht="24">
      <c r="A22" s="42" t="s">
        <v>180</v>
      </c>
      <c r="B22" s="43" t="s">
        <v>160</v>
      </c>
      <c r="C22" s="44" t="s">
        <v>161</v>
      </c>
    </row>
    <row r="23" spans="1:3" ht="24">
      <c r="A23" s="42" t="s">
        <v>181</v>
      </c>
      <c r="B23" s="43" t="s">
        <v>162</v>
      </c>
      <c r="C23" s="44" t="s">
        <v>176</v>
      </c>
    </row>
    <row r="24" spans="1:3" ht="36">
      <c r="A24" s="42" t="s">
        <v>182</v>
      </c>
      <c r="B24" s="43" t="s">
        <v>183</v>
      </c>
      <c r="C24" s="44" t="s">
        <v>163</v>
      </c>
    </row>
    <row r="25" spans="1:3" ht="13.5" customHeight="1">
      <c r="A25" s="39" t="s">
        <v>184</v>
      </c>
      <c r="B25" s="40"/>
      <c r="C25" s="41"/>
    </row>
    <row r="26" spans="1:3" ht="36">
      <c r="A26" s="42" t="s">
        <v>185</v>
      </c>
      <c r="B26" s="43" t="s">
        <v>164</v>
      </c>
      <c r="C26" s="44" t="s">
        <v>165</v>
      </c>
    </row>
    <row r="27" spans="1:3" ht="12.75">
      <c r="A27" s="45" t="s">
        <v>186</v>
      </c>
      <c r="B27" s="52" t="s">
        <v>166</v>
      </c>
      <c r="C27" s="47" t="s">
        <v>167</v>
      </c>
    </row>
    <row r="29" ht="12.75">
      <c r="A29" s="58" t="s">
        <v>214</v>
      </c>
    </row>
  </sheetData>
  <hyperlinks>
    <hyperlink ref="A29" location="Contents" display="Back to Contents"/>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A1" sqref="A1"/>
    </sheetView>
  </sheetViews>
  <sheetFormatPr defaultColWidth="9.140625" defaultRowHeight="12.75"/>
  <sheetData>
    <row r="1" ht="12.75">
      <c r="A1" s="4" t="s">
        <v>111</v>
      </c>
    </row>
    <row r="2" ht="12.75">
      <c r="A2" s="21" t="s">
        <v>113</v>
      </c>
    </row>
    <row r="4" spans="1:10" ht="12.75">
      <c r="A4" s="142" t="s">
        <v>112</v>
      </c>
      <c r="B4" s="142"/>
      <c r="C4" s="142"/>
      <c r="D4" s="142"/>
      <c r="E4" s="142"/>
      <c r="F4" s="142"/>
      <c r="G4" s="142"/>
      <c r="H4" s="142"/>
      <c r="I4" s="142"/>
      <c r="J4" s="142"/>
    </row>
    <row r="5" spans="1:10" ht="12.75" customHeight="1">
      <c r="A5" s="142"/>
      <c r="B5" s="142"/>
      <c r="C5" s="142"/>
      <c r="D5" s="142"/>
      <c r="E5" s="142"/>
      <c r="F5" s="142"/>
      <c r="G5" s="142"/>
      <c r="H5" s="142"/>
      <c r="I5" s="142"/>
      <c r="J5" s="142"/>
    </row>
    <row r="6" spans="1:10" ht="12.75">
      <c r="A6" s="142"/>
      <c r="B6" s="142"/>
      <c r="C6" s="142"/>
      <c r="D6" s="142"/>
      <c r="E6" s="142"/>
      <c r="F6" s="142"/>
      <c r="G6" s="142"/>
      <c r="H6" s="142"/>
      <c r="I6" s="142"/>
      <c r="J6" s="142"/>
    </row>
    <row r="7" spans="1:10" ht="12.75">
      <c r="A7" s="142"/>
      <c r="B7" s="142"/>
      <c r="C7" s="142"/>
      <c r="D7" s="142"/>
      <c r="E7" s="142"/>
      <c r="F7" s="142"/>
      <c r="G7" s="142"/>
      <c r="H7" s="142"/>
      <c r="I7" s="142"/>
      <c r="J7" s="142"/>
    </row>
    <row r="8" spans="1:10" ht="12.75">
      <c r="A8" s="142"/>
      <c r="B8" s="142"/>
      <c r="C8" s="142"/>
      <c r="D8" s="142"/>
      <c r="E8" s="142"/>
      <c r="F8" s="142"/>
      <c r="G8" s="142"/>
      <c r="H8" s="142"/>
      <c r="I8" s="142"/>
      <c r="J8" s="142"/>
    </row>
    <row r="9" spans="1:10" ht="12.75">
      <c r="A9" s="142"/>
      <c r="B9" s="142"/>
      <c r="C9" s="142"/>
      <c r="D9" s="142"/>
      <c r="E9" s="142"/>
      <c r="F9" s="142"/>
      <c r="G9" s="142"/>
      <c r="H9" s="142"/>
      <c r="I9" s="142"/>
      <c r="J9" s="142"/>
    </row>
    <row r="10" spans="1:10" ht="12.75">
      <c r="A10" s="142"/>
      <c r="B10" s="142"/>
      <c r="C10" s="142"/>
      <c r="D10" s="142"/>
      <c r="E10" s="142"/>
      <c r="F10" s="142"/>
      <c r="G10" s="142"/>
      <c r="H10" s="142"/>
      <c r="I10" s="142"/>
      <c r="J10" s="142"/>
    </row>
    <row r="11" spans="1:10" ht="12.75">
      <c r="A11" s="142"/>
      <c r="B11" s="142"/>
      <c r="C11" s="142"/>
      <c r="D11" s="142"/>
      <c r="E11" s="142"/>
      <c r="F11" s="142"/>
      <c r="G11" s="142"/>
      <c r="H11" s="142"/>
      <c r="I11" s="142"/>
      <c r="J11" s="142"/>
    </row>
    <row r="12" spans="1:10" ht="12.75">
      <c r="A12" s="142" t="s">
        <v>114</v>
      </c>
      <c r="B12" s="142"/>
      <c r="C12" s="142"/>
      <c r="D12" s="142"/>
      <c r="E12" s="142"/>
      <c r="F12" s="142"/>
      <c r="G12" s="142"/>
      <c r="H12" s="142"/>
      <c r="I12" s="142"/>
      <c r="J12" s="142"/>
    </row>
    <row r="13" spans="1:10" ht="12.75">
      <c r="A13" s="142"/>
      <c r="B13" s="142"/>
      <c r="C13" s="142"/>
      <c r="D13" s="142"/>
      <c r="E13" s="142"/>
      <c r="F13" s="142"/>
      <c r="G13" s="142"/>
      <c r="H13" s="142"/>
      <c r="I13" s="142"/>
      <c r="J13" s="142"/>
    </row>
    <row r="14" spans="1:10" ht="12.75">
      <c r="A14" s="142"/>
      <c r="B14" s="142"/>
      <c r="C14" s="142"/>
      <c r="D14" s="142"/>
      <c r="E14" s="142"/>
      <c r="F14" s="142"/>
      <c r="G14" s="142"/>
      <c r="H14" s="142"/>
      <c r="I14" s="142"/>
      <c r="J14" s="142"/>
    </row>
    <row r="15" spans="1:10" ht="12.75">
      <c r="A15" s="142"/>
      <c r="B15" s="142"/>
      <c r="C15" s="142"/>
      <c r="D15" s="142"/>
      <c r="E15" s="142"/>
      <c r="F15" s="142"/>
      <c r="G15" s="142"/>
      <c r="H15" s="142"/>
      <c r="I15" s="142"/>
      <c r="J15" s="142"/>
    </row>
    <row r="17" ht="12.75">
      <c r="A17" s="58" t="s">
        <v>214</v>
      </c>
    </row>
  </sheetData>
  <mergeCells count="2">
    <mergeCell ref="A12:J15"/>
    <mergeCell ref="A4:J11"/>
  </mergeCells>
  <hyperlinks>
    <hyperlink ref="A17" location="Contents" display="Back to Contents"/>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18"/>
  <sheetViews>
    <sheetView workbookViewId="0" topLeftCell="A1">
      <selection activeCell="A18" sqref="A18"/>
    </sheetView>
  </sheetViews>
  <sheetFormatPr defaultColWidth="9.140625" defaultRowHeight="12.75"/>
  <cols>
    <col min="1" max="1" width="47.7109375" style="0" customWidth="1"/>
    <col min="2" max="2" width="11.00390625" style="0" customWidth="1"/>
    <col min="3" max="8" width="10.7109375" style="0" customWidth="1"/>
  </cols>
  <sheetData>
    <row r="1" ht="12.75">
      <c r="A1" s="4" t="s">
        <v>106</v>
      </c>
    </row>
    <row r="2" ht="12.75">
      <c r="A2" s="21" t="s">
        <v>3</v>
      </c>
    </row>
    <row r="3" ht="12.75">
      <c r="A3" s="21"/>
    </row>
    <row r="4" spans="1:8" ht="12.75">
      <c r="A4" s="31" t="s">
        <v>94</v>
      </c>
      <c r="B4">
        <v>1990</v>
      </c>
      <c r="C4">
        <v>2005</v>
      </c>
      <c r="D4">
        <v>2020</v>
      </c>
      <c r="E4">
        <v>2020</v>
      </c>
      <c r="F4">
        <v>2050</v>
      </c>
      <c r="G4">
        <v>2050</v>
      </c>
      <c r="H4">
        <v>2050</v>
      </c>
    </row>
    <row r="5" spans="1:8" ht="12.75">
      <c r="A5" s="31" t="s">
        <v>123</v>
      </c>
      <c r="C5" s="27" t="s">
        <v>124</v>
      </c>
      <c r="D5" s="30" t="s">
        <v>121</v>
      </c>
      <c r="E5" s="30" t="s">
        <v>120</v>
      </c>
      <c r="F5" s="27" t="s">
        <v>126</v>
      </c>
      <c r="G5" s="27" t="s">
        <v>127</v>
      </c>
      <c r="H5" s="27" t="s">
        <v>128</v>
      </c>
    </row>
    <row r="6" spans="1:8" ht="12" customHeight="1">
      <c r="A6" s="31" t="s">
        <v>117</v>
      </c>
      <c r="B6">
        <v>161</v>
      </c>
      <c r="C6">
        <v>152</v>
      </c>
      <c r="D6">
        <v>145</v>
      </c>
      <c r="E6">
        <v>115</v>
      </c>
      <c r="F6" s="23">
        <f>$B$6*F7</f>
        <v>64.4</v>
      </c>
      <c r="G6" s="23">
        <f>$B$6*G7</f>
        <v>40.25</v>
      </c>
      <c r="H6" s="23">
        <f>$B$6*H7</f>
        <v>16.1</v>
      </c>
    </row>
    <row r="7" spans="1:8" ht="12.75">
      <c r="A7" s="32" t="s">
        <v>125</v>
      </c>
      <c r="B7" s="24"/>
      <c r="C7" s="24">
        <f>C6/$C$6</f>
        <v>1</v>
      </c>
      <c r="D7" s="24">
        <f>D6/$C$6</f>
        <v>0.9539473684210527</v>
      </c>
      <c r="E7" s="24">
        <f>E6/$C$6</f>
        <v>0.756578947368421</v>
      </c>
      <c r="F7" s="25">
        <v>0.4</v>
      </c>
      <c r="G7" s="25">
        <v>0.25</v>
      </c>
      <c r="H7" s="25">
        <v>0.1</v>
      </c>
    </row>
    <row r="8" spans="1:8" ht="12.75">
      <c r="A8" s="32" t="s">
        <v>107</v>
      </c>
      <c r="C8" s="29">
        <f>1-(C6/B6)^(1/(C4-B4))</f>
        <v>0.0038275790163545542</v>
      </c>
      <c r="D8" s="28">
        <f>1-D7^(1/(D4-$C$4))</f>
        <v>0.0031381841357494</v>
      </c>
      <c r="E8" s="28">
        <f>1-E7^(1/(E4-$C$4))</f>
        <v>0.018424710402395794</v>
      </c>
      <c r="F8" s="28">
        <f>1-F7^(1/(F4-$C$4))</f>
        <v>0.02015611033220721</v>
      </c>
      <c r="G8" s="28">
        <f>1-G7^(1/(G4-$C$4))</f>
        <v>0.03033685535328201</v>
      </c>
      <c r="H8" s="28">
        <f>1-H7^(1/(H4-$C$4))</f>
        <v>0.049881492681856265</v>
      </c>
    </row>
    <row r="9" spans="3:8" ht="12.75">
      <c r="C9" t="s">
        <v>118</v>
      </c>
      <c r="D9" t="s">
        <v>122</v>
      </c>
      <c r="E9" t="s">
        <v>122</v>
      </c>
      <c r="F9" t="s">
        <v>119</v>
      </c>
      <c r="G9" t="s">
        <v>119</v>
      </c>
      <c r="H9" t="s">
        <v>119</v>
      </c>
    </row>
    <row r="11" ht="12.75">
      <c r="A11" s="21" t="s">
        <v>2</v>
      </c>
    </row>
    <row r="12" ht="12.75">
      <c r="A12" s="33" t="s">
        <v>1</v>
      </c>
    </row>
    <row r="13" ht="12.75">
      <c r="A13" s="33" t="s">
        <v>130</v>
      </c>
    </row>
    <row r="14" ht="12.75">
      <c r="A14" s="21" t="s">
        <v>131</v>
      </c>
    </row>
    <row r="15" ht="12.75">
      <c r="A15" s="21" t="s">
        <v>0</v>
      </c>
    </row>
    <row r="16" ht="12.75">
      <c r="A16" s="21" t="s">
        <v>129</v>
      </c>
    </row>
    <row r="18" ht="12.75">
      <c r="A18" s="58" t="s">
        <v>214</v>
      </c>
    </row>
  </sheetData>
  <hyperlinks>
    <hyperlink ref="A18" location="Contents" display="Back to Contents"/>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R50"/>
  <sheetViews>
    <sheetView workbookViewId="0" topLeftCell="A1">
      <selection activeCell="E17" sqref="E17"/>
    </sheetView>
  </sheetViews>
  <sheetFormatPr defaultColWidth="9.140625" defaultRowHeight="12.75"/>
  <cols>
    <col min="1" max="1" width="32.57421875" style="0" customWidth="1"/>
    <col min="2" max="9" width="10.00390625" style="0" customWidth="1"/>
    <col min="12" max="12" width="13.00390625" style="0" customWidth="1"/>
    <col min="14" max="14" width="11.7109375" style="0" customWidth="1"/>
    <col min="16" max="16" width="12.140625" style="0" customWidth="1"/>
    <col min="17" max="17" width="13.00390625" style="0" customWidth="1"/>
    <col min="18" max="18" width="14.57421875" style="0" customWidth="1"/>
  </cols>
  <sheetData>
    <row r="1" ht="12.75">
      <c r="A1" s="4" t="s">
        <v>102</v>
      </c>
    </row>
    <row r="2" ht="12.75">
      <c r="A2" s="21" t="s">
        <v>53</v>
      </c>
    </row>
    <row r="4" ht="12.75">
      <c r="A4" t="s">
        <v>54</v>
      </c>
    </row>
    <row r="5" spans="1:9" ht="12.75">
      <c r="A5" s="142" t="s">
        <v>92</v>
      </c>
      <c r="B5" s="142"/>
      <c r="C5" s="142"/>
      <c r="D5" s="142"/>
      <c r="E5" s="142"/>
      <c r="F5" s="142"/>
      <c r="G5" s="142"/>
      <c r="H5" s="142"/>
      <c r="I5" s="142"/>
    </row>
    <row r="6" spans="1:9" ht="12.75">
      <c r="A6" s="142"/>
      <c r="B6" s="142"/>
      <c r="C6" s="142"/>
      <c r="D6" s="142"/>
      <c r="E6" s="142"/>
      <c r="F6" s="142"/>
      <c r="G6" s="142"/>
      <c r="H6" s="142"/>
      <c r="I6" s="142"/>
    </row>
    <row r="8" spans="1:9" ht="38.25">
      <c r="A8" s="18" t="s">
        <v>55</v>
      </c>
      <c r="B8" s="19" t="s">
        <v>61</v>
      </c>
      <c r="C8" s="19" t="s">
        <v>62</v>
      </c>
      <c r="D8" s="19" t="s">
        <v>64</v>
      </c>
      <c r="E8" s="19" t="s">
        <v>65</v>
      </c>
      <c r="F8" s="19" t="s">
        <v>66</v>
      </c>
      <c r="G8" s="19" t="s">
        <v>67</v>
      </c>
      <c r="H8" s="19" t="s">
        <v>68</v>
      </c>
      <c r="I8" s="19" t="s">
        <v>69</v>
      </c>
    </row>
    <row r="9" spans="1:9" ht="12.75">
      <c r="A9" s="9" t="s">
        <v>56</v>
      </c>
      <c r="B9" s="9" t="s">
        <v>63</v>
      </c>
      <c r="C9" s="9" t="s">
        <v>41</v>
      </c>
      <c r="D9" s="9" t="s">
        <v>63</v>
      </c>
      <c r="E9" s="9" t="s">
        <v>70</v>
      </c>
      <c r="F9" s="9" t="s">
        <v>71</v>
      </c>
      <c r="G9" s="9" t="s">
        <v>72</v>
      </c>
      <c r="H9" s="9" t="s">
        <v>73</v>
      </c>
      <c r="I9" s="9" t="s">
        <v>74</v>
      </c>
    </row>
    <row r="10" spans="1:9" ht="12.75">
      <c r="A10" s="10" t="s">
        <v>57</v>
      </c>
      <c r="B10" s="11">
        <v>3.45</v>
      </c>
      <c r="C10" s="11" t="s">
        <v>75</v>
      </c>
      <c r="D10" s="11">
        <v>4.95</v>
      </c>
      <c r="E10" s="11" t="s">
        <v>76</v>
      </c>
      <c r="F10" s="11" t="s">
        <v>77</v>
      </c>
      <c r="G10" s="11" t="s">
        <v>78</v>
      </c>
      <c r="H10" s="11" t="s">
        <v>79</v>
      </c>
      <c r="I10" s="20" t="s">
        <v>80</v>
      </c>
    </row>
    <row r="11" spans="1:9" ht="12.75">
      <c r="A11" s="10" t="s">
        <v>58</v>
      </c>
      <c r="B11" s="11">
        <v>108</v>
      </c>
      <c r="C11" s="11">
        <v>40</v>
      </c>
      <c r="D11" s="11">
        <v>17</v>
      </c>
      <c r="E11" s="11">
        <v>0</v>
      </c>
      <c r="F11" s="11">
        <v>0</v>
      </c>
      <c r="G11" s="11">
        <v>0</v>
      </c>
      <c r="H11" s="11">
        <v>0</v>
      </c>
      <c r="I11" s="11">
        <v>0</v>
      </c>
    </row>
    <row r="12" spans="1:9" ht="12.75">
      <c r="A12" s="10" t="s">
        <v>59</v>
      </c>
      <c r="B12" s="11" t="s">
        <v>81</v>
      </c>
      <c r="C12" s="11" t="s">
        <v>84</v>
      </c>
      <c r="D12" s="11">
        <v>165</v>
      </c>
      <c r="E12" s="11" t="s">
        <v>85</v>
      </c>
      <c r="F12" s="11" t="s">
        <v>86</v>
      </c>
      <c r="G12" s="12" t="s">
        <v>82</v>
      </c>
      <c r="H12" s="11" t="s">
        <v>83</v>
      </c>
      <c r="I12" s="12" t="s">
        <v>91</v>
      </c>
    </row>
    <row r="13" spans="1:9" ht="12.75">
      <c r="A13" s="10" t="s">
        <v>60</v>
      </c>
      <c r="B13" s="11" t="s">
        <v>81</v>
      </c>
      <c r="C13" s="11"/>
      <c r="D13" s="13" t="s">
        <v>88</v>
      </c>
      <c r="E13" s="12" t="s">
        <v>90</v>
      </c>
      <c r="F13" s="11">
        <v>3</v>
      </c>
      <c r="G13" s="11">
        <v>23</v>
      </c>
      <c r="H13" s="11">
        <v>4</v>
      </c>
      <c r="I13" s="11">
        <v>0.8</v>
      </c>
    </row>
    <row r="14" spans="1:9" ht="12.75">
      <c r="A14" s="14" t="s">
        <v>87</v>
      </c>
      <c r="B14" s="15" t="s">
        <v>81</v>
      </c>
      <c r="C14" s="15"/>
      <c r="D14" s="16" t="s">
        <v>89</v>
      </c>
      <c r="E14" s="17">
        <v>181</v>
      </c>
      <c r="F14" s="15">
        <v>18</v>
      </c>
      <c r="G14" s="15">
        <v>61</v>
      </c>
      <c r="H14" s="15">
        <v>36</v>
      </c>
      <c r="I14" s="15">
        <v>9</v>
      </c>
    </row>
    <row r="16" spans="1:9" ht="12.75">
      <c r="A16" s="21" t="s">
        <v>231</v>
      </c>
      <c r="I16" s="22" t="s">
        <v>233</v>
      </c>
    </row>
    <row r="17" spans="1:9" ht="12.75">
      <c r="A17" t="s">
        <v>105</v>
      </c>
      <c r="I17" s="22" t="s">
        <v>234</v>
      </c>
    </row>
    <row r="18" spans="1:9" ht="12.75">
      <c r="A18" t="s">
        <v>232</v>
      </c>
      <c r="B18" s="62"/>
      <c r="C18" s="62"/>
      <c r="D18" s="62"/>
      <c r="E18" s="62"/>
      <c r="F18" s="62"/>
      <c r="G18" s="62"/>
      <c r="H18" s="62"/>
      <c r="I18" s="22" t="s">
        <v>235</v>
      </c>
    </row>
    <row r="19" spans="2:9" ht="12.75">
      <c r="B19" s="54"/>
      <c r="C19" s="54"/>
      <c r="D19" s="54"/>
      <c r="E19" s="54"/>
      <c r="F19" s="54"/>
      <c r="G19" s="54"/>
      <c r="H19" s="54"/>
      <c r="I19" s="22" t="s">
        <v>236</v>
      </c>
    </row>
    <row r="20" spans="2:18" ht="57.75" customHeight="1">
      <c r="B20" s="54"/>
      <c r="C20" s="54"/>
      <c r="D20" s="54"/>
      <c r="E20" s="54"/>
      <c r="F20" s="54"/>
      <c r="G20" s="54"/>
      <c r="H20" s="54"/>
      <c r="I20" s="54"/>
      <c r="L20" s="71" t="s">
        <v>55</v>
      </c>
      <c r="M20" s="19" t="s">
        <v>56</v>
      </c>
      <c r="N20" s="19" t="s">
        <v>57</v>
      </c>
      <c r="O20" s="19" t="s">
        <v>58</v>
      </c>
      <c r="P20" s="19" t="s">
        <v>59</v>
      </c>
      <c r="Q20" s="19" t="s">
        <v>60</v>
      </c>
      <c r="R20" s="70" t="s">
        <v>87</v>
      </c>
    </row>
    <row r="21" spans="12:18" ht="12.75">
      <c r="L21" s="49" t="s">
        <v>61</v>
      </c>
      <c r="M21" s="10" t="s">
        <v>63</v>
      </c>
      <c r="N21" s="11">
        <v>3.45</v>
      </c>
      <c r="O21" s="11">
        <v>108</v>
      </c>
      <c r="P21" s="11" t="s">
        <v>81</v>
      </c>
      <c r="Q21" s="11" t="s">
        <v>81</v>
      </c>
      <c r="R21" s="64" t="s">
        <v>81</v>
      </c>
    </row>
    <row r="22" spans="12:18" ht="25.5">
      <c r="L22" s="49" t="s">
        <v>62</v>
      </c>
      <c r="M22" s="10" t="s">
        <v>41</v>
      </c>
      <c r="N22" s="11" t="s">
        <v>75</v>
      </c>
      <c r="O22" s="11">
        <v>40</v>
      </c>
      <c r="P22" s="11" t="s">
        <v>84</v>
      </c>
      <c r="Q22" s="11"/>
      <c r="R22" s="64"/>
    </row>
    <row r="23" spans="12:18" ht="25.5">
      <c r="L23" s="49" t="s">
        <v>64</v>
      </c>
      <c r="M23" s="10" t="s">
        <v>63</v>
      </c>
      <c r="N23" s="11">
        <v>4.95</v>
      </c>
      <c r="O23" s="11">
        <v>17</v>
      </c>
      <c r="P23" s="11">
        <v>165</v>
      </c>
      <c r="Q23" s="13" t="s">
        <v>88</v>
      </c>
      <c r="R23" s="65" t="s">
        <v>89</v>
      </c>
    </row>
    <row r="24" spans="12:18" ht="12.75">
      <c r="L24" s="49" t="s">
        <v>65</v>
      </c>
      <c r="M24" s="10" t="s">
        <v>70</v>
      </c>
      <c r="N24" s="11" t="s">
        <v>76</v>
      </c>
      <c r="O24" s="11">
        <v>0</v>
      </c>
      <c r="P24" s="11" t="s">
        <v>85</v>
      </c>
      <c r="Q24" s="12" t="s">
        <v>90</v>
      </c>
      <c r="R24" s="66">
        <v>181</v>
      </c>
    </row>
    <row r="25" spans="12:18" ht="12.75">
      <c r="L25" s="49" t="s">
        <v>66</v>
      </c>
      <c r="M25" s="10" t="s">
        <v>71</v>
      </c>
      <c r="N25" s="11" t="s">
        <v>77</v>
      </c>
      <c r="O25" s="11">
        <v>0</v>
      </c>
      <c r="P25" s="11" t="s">
        <v>86</v>
      </c>
      <c r="Q25" s="11">
        <v>3</v>
      </c>
      <c r="R25" s="64">
        <v>18</v>
      </c>
    </row>
    <row r="26" spans="7:18" ht="12.75">
      <c r="G26" s="57"/>
      <c r="L26" s="49" t="s">
        <v>67</v>
      </c>
      <c r="M26" s="10" t="s">
        <v>72</v>
      </c>
      <c r="N26" s="11" t="s">
        <v>78</v>
      </c>
      <c r="O26" s="11">
        <v>0</v>
      </c>
      <c r="P26" s="12" t="s">
        <v>82</v>
      </c>
      <c r="Q26" s="11">
        <v>23</v>
      </c>
      <c r="R26" s="64">
        <v>61</v>
      </c>
    </row>
    <row r="27" spans="6:18" ht="25.5">
      <c r="F27" s="57"/>
      <c r="G27" s="57"/>
      <c r="L27" s="49" t="s">
        <v>68</v>
      </c>
      <c r="M27" s="10" t="s">
        <v>73</v>
      </c>
      <c r="N27" s="11" t="s">
        <v>79</v>
      </c>
      <c r="O27" s="11">
        <v>0</v>
      </c>
      <c r="P27" s="11" t="s">
        <v>83</v>
      </c>
      <c r="Q27" s="11">
        <v>4</v>
      </c>
      <c r="R27" s="64">
        <v>36</v>
      </c>
    </row>
    <row r="28" spans="6:18" ht="25.5">
      <c r="F28" s="57"/>
      <c r="G28" s="57"/>
      <c r="L28" s="52" t="s">
        <v>69</v>
      </c>
      <c r="M28" s="14" t="s">
        <v>74</v>
      </c>
      <c r="N28" s="67" t="s">
        <v>80</v>
      </c>
      <c r="O28" s="15">
        <v>0</v>
      </c>
      <c r="P28" s="68" t="s">
        <v>91</v>
      </c>
      <c r="Q28" s="15">
        <v>0.8</v>
      </c>
      <c r="R28" s="69">
        <v>9</v>
      </c>
    </row>
    <row r="29" spans="6:18" ht="12.75">
      <c r="F29" s="57"/>
      <c r="G29" s="57"/>
      <c r="L29" s="63"/>
      <c r="M29" s="10"/>
      <c r="N29" s="11"/>
      <c r="O29" s="11"/>
      <c r="P29" s="12"/>
      <c r="Q29" s="11"/>
      <c r="R29" s="11"/>
    </row>
    <row r="30" spans="1:18" ht="12.75">
      <c r="A30" s="4"/>
      <c r="F30" s="57"/>
      <c r="G30" s="57"/>
      <c r="L30" s="21"/>
      <c r="M30" s="10"/>
      <c r="N30" s="11"/>
      <c r="O30" s="11"/>
      <c r="P30" s="11"/>
      <c r="Q30" s="11"/>
      <c r="R30" s="11"/>
    </row>
    <row r="31" spans="11:18" ht="12.75">
      <c r="K31" s="54"/>
      <c r="L31" s="62"/>
      <c r="M31" s="62"/>
      <c r="N31" s="62"/>
      <c r="O31" s="62"/>
      <c r="P31" s="62"/>
      <c r="Q31" s="62"/>
      <c r="R31" s="62"/>
    </row>
    <row r="32" ht="12.75">
      <c r="L32" s="21" t="s">
        <v>231</v>
      </c>
    </row>
    <row r="33" ht="12.75">
      <c r="L33" s="21" t="s">
        <v>105</v>
      </c>
    </row>
    <row r="34" ht="12.75">
      <c r="L34" s="21" t="s">
        <v>232</v>
      </c>
    </row>
    <row r="35" ht="12.75">
      <c r="L35" s="21" t="s">
        <v>233</v>
      </c>
    </row>
    <row r="36" ht="12.75">
      <c r="L36" s="21" t="s">
        <v>234</v>
      </c>
    </row>
    <row r="37" spans="12:17" ht="12.75">
      <c r="L37" s="21" t="s">
        <v>235</v>
      </c>
      <c r="Q37" s="57"/>
    </row>
    <row r="38" ht="12.75">
      <c r="L38" s="21" t="s">
        <v>236</v>
      </c>
    </row>
    <row r="43" ht="12.75">
      <c r="A43" s="35"/>
    </row>
    <row r="44" ht="12.75">
      <c r="A44" s="35"/>
    </row>
    <row r="45" ht="12.75">
      <c r="A45" s="35"/>
    </row>
    <row r="46" ht="12.75">
      <c r="A46" s="35"/>
    </row>
    <row r="47" ht="12.75">
      <c r="A47" s="35"/>
    </row>
    <row r="48" ht="12.75">
      <c r="A48" s="35"/>
    </row>
    <row r="49" ht="12.75">
      <c r="A49" s="35"/>
    </row>
    <row r="50" ht="12.75">
      <c r="A50" s="35"/>
    </row>
  </sheetData>
  <mergeCells count="1">
    <mergeCell ref="A5:I6"/>
  </mergeCells>
  <printOptions/>
  <pageMargins left="0.75" right="0.75"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hello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Stretton</dc:creator>
  <cp:keywords/>
  <dc:description/>
  <cp:lastModifiedBy>Stephen Stretton</cp:lastModifiedBy>
  <cp:lastPrinted>2006-04-29T22:32:28Z</cp:lastPrinted>
  <dcterms:created xsi:type="dcterms:W3CDTF">2006-03-23T10:21:07Z</dcterms:created>
  <dcterms:modified xsi:type="dcterms:W3CDTF">2006-04-30T13:03:04Z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