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085" windowHeight="8850" activeTab="0"/>
  </bookViews>
  <sheets>
    <sheet name="Energy" sheetId="1" r:id="rId1"/>
    <sheet name="capita" sheetId="2" r:id="rId2"/>
    <sheet name="Energy per capit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'Energy'!$A$1:$X$25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<sst xmlns="http://schemas.openxmlformats.org/spreadsheetml/2006/main" count="114" uniqueCount="38">
  <si>
    <t>Mtoe</t>
  </si>
  <si>
    <t>85/80</t>
  </si>
  <si>
    <t>90/85</t>
  </si>
  <si>
    <t>92/90</t>
  </si>
  <si>
    <t>93/90</t>
  </si>
  <si>
    <t>93/92</t>
  </si>
  <si>
    <t>94/90</t>
  </si>
  <si>
    <t>94/93</t>
  </si>
  <si>
    <t>95/94</t>
  </si>
  <si>
    <t>96/95</t>
  </si>
  <si>
    <t>Annual % Change</t>
  </si>
  <si>
    <t>World</t>
  </si>
  <si>
    <t>na</t>
  </si>
  <si>
    <t>Bunkers</t>
  </si>
  <si>
    <t>Western Europe</t>
  </si>
  <si>
    <t xml:space="preserve">  European Union</t>
  </si>
  <si>
    <t xml:space="preserve">  EFTA</t>
  </si>
  <si>
    <t>Rest of OECD</t>
  </si>
  <si>
    <t xml:space="preserve">  NAFTA</t>
  </si>
  <si>
    <t xml:space="preserve">  OECD Pacific</t>
  </si>
  <si>
    <t xml:space="preserve">  Mediterranean</t>
  </si>
  <si>
    <t>Central and Eastern Europe</t>
  </si>
  <si>
    <t>CIS (1)</t>
  </si>
  <si>
    <t>Africa</t>
  </si>
  <si>
    <t>Middle East</t>
  </si>
  <si>
    <t>Asia</t>
  </si>
  <si>
    <t>Latin America</t>
  </si>
  <si>
    <t>of which (%)</t>
  </si>
  <si>
    <t xml:space="preserve">  OECD</t>
  </si>
  <si>
    <t>(1) Including Baltic countries for statistical reasons</t>
  </si>
  <si>
    <t>97/96</t>
  </si>
  <si>
    <t>95/90</t>
  </si>
  <si>
    <t>TOTAL ENERGY CONSUMPTION BY TRANSPORT : TOTAL BY REGION</t>
  </si>
  <si>
    <t>96/90</t>
  </si>
  <si>
    <t>Inhabitants</t>
  </si>
  <si>
    <t>OECD</t>
  </si>
  <si>
    <t>developing regions</t>
  </si>
  <si>
    <t>kgoe/inhabitant</t>
  </si>
</sst>
</file>

<file path=xl/styles.xml><?xml version="1.0" encoding="utf-8"?>
<styleSheet xmlns="http://schemas.openxmlformats.org/spreadsheetml/2006/main">
  <numFmts count="1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6">
    <font>
      <sz val="9"/>
      <name val="Arial Narrow"/>
      <family val="0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i/>
      <sz val="9"/>
      <name val="Arial Narrow"/>
      <family val="2"/>
    </font>
    <font>
      <i/>
      <sz val="10"/>
      <name val="Arial"/>
      <family val="0"/>
    </font>
    <font>
      <b/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Continuous"/>
    </xf>
    <xf numFmtId="172" fontId="0" fillId="4" borderId="0" xfId="0" applyNumberFormat="1" applyFont="1" applyFill="1" applyAlignment="1">
      <alignment/>
    </xf>
    <xf numFmtId="173" fontId="0" fillId="5" borderId="0" xfId="19" applyNumberFormat="1" applyFont="1" applyFill="1" applyAlignment="1">
      <alignment/>
    </xf>
    <xf numFmtId="173" fontId="3" fillId="5" borderId="0" xfId="19" applyNumberFormat="1" applyFont="1" applyFill="1" applyAlignment="1">
      <alignment/>
    </xf>
    <xf numFmtId="0" fontId="3" fillId="0" borderId="0" xfId="0" applyFont="1" applyAlignment="1">
      <alignment/>
    </xf>
    <xf numFmtId="172" fontId="3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ont="1" applyFill="1" applyBorder="1" applyAlignment="1">
      <alignment/>
    </xf>
    <xf numFmtId="172" fontId="0" fillId="4" borderId="0" xfId="0" applyNumberFormat="1" applyFont="1" applyFill="1" applyBorder="1" applyAlignment="1">
      <alignment/>
    </xf>
    <xf numFmtId="173" fontId="0" fillId="5" borderId="1" xfId="19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4" borderId="0" xfId="0" applyNumberFormat="1" applyFont="1" applyFill="1" applyAlignment="1">
      <alignment horizontal="right"/>
    </xf>
    <xf numFmtId="173" fontId="0" fillId="5" borderId="0" xfId="19" applyNumberFormat="1" applyFont="1" applyFill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73" fontId="0" fillId="0" borderId="0" xfId="19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EUR15\Tables\eur15%20198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M_East\Summary\meassu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ASIA\SUMMARY\Asiasu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LAT_AMER\SUMMARY\LATS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EUR15\Tables\eur15S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oecd\summary\EFTAS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oecd\summary\NAFTASU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OECD\summary\paciS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OECD\summary\TURSU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Peco\summary\peco7su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CIS\Summary\ursssu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er99\AFRICA\summary\Afri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S74">
            <v>354.611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91.888</v>
          </cell>
          <cell r="C74">
            <v>95.304</v>
          </cell>
          <cell r="D74">
            <v>98.873</v>
          </cell>
          <cell r="E74">
            <v>102.527</v>
          </cell>
          <cell r="F74">
            <v>106.206</v>
          </cell>
          <cell r="G74">
            <v>109.919</v>
          </cell>
          <cell r="H74">
            <v>113.643</v>
          </cell>
          <cell r="I74">
            <v>117.457</v>
          </cell>
          <cell r="J74">
            <v>121.397</v>
          </cell>
          <cell r="K74">
            <v>125.43</v>
          </cell>
          <cell r="L74">
            <v>129.653</v>
          </cell>
          <cell r="M74">
            <v>134.428</v>
          </cell>
          <cell r="N74">
            <v>138.568</v>
          </cell>
          <cell r="O74">
            <v>142.775</v>
          </cell>
          <cell r="P74">
            <v>147.313</v>
          </cell>
          <cell r="Q74">
            <v>151.426</v>
          </cell>
          <cell r="R74">
            <v>155.199</v>
          </cell>
          <cell r="S74">
            <v>159.402623223158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2313.824</v>
          </cell>
          <cell r="C74">
            <v>2355.942</v>
          </cell>
          <cell r="D74">
            <v>2400.669</v>
          </cell>
          <cell r="E74">
            <v>2445.745</v>
          </cell>
          <cell r="F74">
            <v>2489.768</v>
          </cell>
          <cell r="G74">
            <v>2534.571</v>
          </cell>
          <cell r="H74">
            <v>2583.167</v>
          </cell>
          <cell r="I74">
            <v>2633.313</v>
          </cell>
          <cell r="J74">
            <v>2683.975</v>
          </cell>
          <cell r="K74">
            <v>2734.222</v>
          </cell>
          <cell r="L74">
            <v>2784.079</v>
          </cell>
          <cell r="M74">
            <v>2832.98</v>
          </cell>
          <cell r="N74">
            <v>2879.077</v>
          </cell>
          <cell r="O74">
            <v>2924.685</v>
          </cell>
          <cell r="P74">
            <v>2968.879</v>
          </cell>
          <cell r="Q74">
            <v>3013.382</v>
          </cell>
          <cell r="R74">
            <v>3057.5</v>
          </cell>
          <cell r="S74">
            <v>3103.521305505901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289.285</v>
          </cell>
          <cell r="C74">
            <v>295.409</v>
          </cell>
          <cell r="D74">
            <v>301.691</v>
          </cell>
          <cell r="E74">
            <v>308.034</v>
          </cell>
          <cell r="F74">
            <v>314.392</v>
          </cell>
          <cell r="G74">
            <v>320.755</v>
          </cell>
          <cell r="H74">
            <v>327.228</v>
          </cell>
          <cell r="I74">
            <v>333.567</v>
          </cell>
          <cell r="J74">
            <v>339.73</v>
          </cell>
          <cell r="K74">
            <v>346.037</v>
          </cell>
          <cell r="L74">
            <v>352.336</v>
          </cell>
          <cell r="M74">
            <v>358.609</v>
          </cell>
          <cell r="N74">
            <v>364.896</v>
          </cell>
          <cell r="O74">
            <v>371.179</v>
          </cell>
          <cell r="P74">
            <v>377.47</v>
          </cell>
          <cell r="Q74">
            <v>383.71</v>
          </cell>
          <cell r="R74">
            <v>389.931</v>
          </cell>
          <cell r="S74">
            <v>396.4051909642385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63">
          <cell r="B63">
            <v>358.79969399999993</v>
          </cell>
          <cell r="C63">
            <v>359.542884</v>
          </cell>
          <cell r="D63">
            <v>360.29076899999995</v>
          </cell>
          <cell r="E63">
            <v>361.437254</v>
          </cell>
          <cell r="F63">
            <v>362.866419</v>
          </cell>
          <cell r="G63">
            <v>364.50900100000007</v>
          </cell>
          <cell r="H63">
            <v>366.21704200000005</v>
          </cell>
          <cell r="I63">
            <v>367.99592999999993</v>
          </cell>
          <cell r="J63">
            <v>369.72856999999993</v>
          </cell>
          <cell r="K63">
            <v>370.9894959999999</v>
          </cell>
          <cell r="L63">
            <v>372.102759</v>
          </cell>
          <cell r="M63">
            <v>373.15784300000007</v>
          </cell>
          <cell r="N63">
            <v>374.23501887561247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10.699</v>
          </cell>
          <cell r="C74">
            <v>10.76</v>
          </cell>
          <cell r="D74">
            <v>10.816</v>
          </cell>
          <cell r="E74">
            <v>10.847</v>
          </cell>
          <cell r="F74">
            <v>10.884</v>
          </cell>
          <cell r="G74">
            <v>10.928</v>
          </cell>
          <cell r="H74">
            <v>10.983</v>
          </cell>
          <cell r="I74">
            <v>11.052</v>
          </cell>
          <cell r="J74">
            <v>11.13</v>
          </cell>
          <cell r="K74">
            <v>11.203</v>
          </cell>
          <cell r="L74">
            <v>11.292</v>
          </cell>
          <cell r="M74">
            <v>11.393</v>
          </cell>
          <cell r="N74">
            <v>11.49</v>
          </cell>
          <cell r="O74">
            <v>11.565</v>
          </cell>
          <cell r="P74">
            <v>11.64</v>
          </cell>
          <cell r="Q74">
            <v>11.707</v>
          </cell>
          <cell r="R74">
            <v>11.755</v>
          </cell>
          <cell r="S74">
            <v>11.787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319.099</v>
          </cell>
          <cell r="C74">
            <v>323.226</v>
          </cell>
          <cell r="D74">
            <v>327.34</v>
          </cell>
          <cell r="E74">
            <v>331.313</v>
          </cell>
          <cell r="F74">
            <v>335.19</v>
          </cell>
          <cell r="G74">
            <v>339.128</v>
          </cell>
          <cell r="H74">
            <v>343.135</v>
          </cell>
          <cell r="I74">
            <v>347.194</v>
          </cell>
          <cell r="J74">
            <v>351.336</v>
          </cell>
          <cell r="K74">
            <v>355.721</v>
          </cell>
          <cell r="L74">
            <v>360.291</v>
          </cell>
          <cell r="M74">
            <v>364.828</v>
          </cell>
          <cell r="N74">
            <v>369.482</v>
          </cell>
          <cell r="O74">
            <v>374.067</v>
          </cell>
          <cell r="P74">
            <v>378.411</v>
          </cell>
          <cell r="Q74">
            <v>383.272</v>
          </cell>
          <cell r="R74">
            <v>387.533</v>
          </cell>
          <cell r="S74">
            <v>390.64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134.639</v>
          </cell>
          <cell r="C74">
            <v>135.73</v>
          </cell>
          <cell r="D74">
            <v>136.817</v>
          </cell>
          <cell r="E74">
            <v>137.879</v>
          </cell>
          <cell r="F74">
            <v>138.857</v>
          </cell>
          <cell r="G74">
            <v>139.81</v>
          </cell>
          <cell r="H74">
            <v>140.785</v>
          </cell>
          <cell r="I74">
            <v>141.658</v>
          </cell>
          <cell r="J74">
            <v>142.459</v>
          </cell>
          <cell r="K74">
            <v>143.264</v>
          </cell>
          <cell r="L74">
            <v>143.968</v>
          </cell>
          <cell r="M74">
            <v>144.681</v>
          </cell>
          <cell r="N74">
            <v>145.329</v>
          </cell>
          <cell r="O74">
            <v>145.891</v>
          </cell>
          <cell r="P74">
            <v>146.417</v>
          </cell>
          <cell r="Q74">
            <v>147.298</v>
          </cell>
          <cell r="R74">
            <v>147.889</v>
          </cell>
          <cell r="S74">
            <v>148.459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44.439</v>
          </cell>
          <cell r="C74">
            <v>45.54</v>
          </cell>
          <cell r="D74">
            <v>46.688</v>
          </cell>
          <cell r="E74">
            <v>47.864</v>
          </cell>
          <cell r="F74">
            <v>49.07</v>
          </cell>
          <cell r="G74">
            <v>50.306</v>
          </cell>
          <cell r="H74">
            <v>51.433</v>
          </cell>
          <cell r="I74">
            <v>52.561</v>
          </cell>
          <cell r="J74">
            <v>53.715</v>
          </cell>
          <cell r="K74">
            <v>54.893</v>
          </cell>
          <cell r="L74">
            <v>56.203</v>
          </cell>
          <cell r="M74">
            <v>57.305</v>
          </cell>
          <cell r="N74">
            <v>58.401</v>
          </cell>
          <cell r="O74">
            <v>59.491</v>
          </cell>
          <cell r="P74">
            <v>60.573</v>
          </cell>
          <cell r="Q74">
            <v>61.646</v>
          </cell>
          <cell r="R74">
            <v>62.695</v>
          </cell>
          <cell r="S74">
            <v>63.745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117.59</v>
          </cell>
          <cell r="C74">
            <v>118.351</v>
          </cell>
          <cell r="D74">
            <v>119.024</v>
          </cell>
          <cell r="E74">
            <v>119.652</v>
          </cell>
          <cell r="F74">
            <v>120.271</v>
          </cell>
          <cell r="G74">
            <v>120.861</v>
          </cell>
          <cell r="H74">
            <v>121.394</v>
          </cell>
          <cell r="I74">
            <v>121.868</v>
          </cell>
          <cell r="J74">
            <v>122.336</v>
          </cell>
          <cell r="K74">
            <v>122.59</v>
          </cell>
          <cell r="L74">
            <v>122.772</v>
          </cell>
          <cell r="M74">
            <v>122.837</v>
          </cell>
          <cell r="N74">
            <v>122.456</v>
          </cell>
          <cell r="O74">
            <v>122.33</v>
          </cell>
          <cell r="P74">
            <v>122.052</v>
          </cell>
          <cell r="Q74">
            <v>121.838</v>
          </cell>
          <cell r="R74">
            <v>121.687</v>
          </cell>
          <cell r="S74">
            <v>120.972087970123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265.973</v>
          </cell>
          <cell r="C74">
            <v>268.217</v>
          </cell>
          <cell r="D74">
            <v>270.533</v>
          </cell>
          <cell r="E74">
            <v>273.01</v>
          </cell>
          <cell r="F74">
            <v>275.574</v>
          </cell>
          <cell r="G74">
            <v>278.108</v>
          </cell>
          <cell r="H74">
            <v>280.646</v>
          </cell>
          <cell r="I74">
            <v>283.124</v>
          </cell>
          <cell r="J74">
            <v>285.482</v>
          </cell>
          <cell r="K74">
            <v>287.011</v>
          </cell>
          <cell r="L74">
            <v>288.994</v>
          </cell>
          <cell r="M74">
            <v>290.627</v>
          </cell>
          <cell r="N74">
            <v>291.825</v>
          </cell>
          <cell r="O74">
            <v>292.307</v>
          </cell>
          <cell r="P74">
            <v>292.392</v>
          </cell>
          <cell r="Q74">
            <v>292.312</v>
          </cell>
          <cell r="R74">
            <v>291.954</v>
          </cell>
          <cell r="S74">
            <v>291.9082823271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dicator"/>
    </sheetNames>
    <sheetDataSet>
      <sheetData sheetId="0">
        <row r="74">
          <cell r="B74">
            <v>466.016</v>
          </cell>
          <cell r="C74">
            <v>479.615</v>
          </cell>
          <cell r="D74">
            <v>493.726</v>
          </cell>
          <cell r="E74">
            <v>508.697</v>
          </cell>
          <cell r="F74">
            <v>523.107</v>
          </cell>
          <cell r="G74">
            <v>538.212</v>
          </cell>
          <cell r="H74">
            <v>553.537</v>
          </cell>
          <cell r="I74">
            <v>569.148</v>
          </cell>
          <cell r="J74">
            <v>585.071</v>
          </cell>
          <cell r="K74">
            <v>601.295</v>
          </cell>
          <cell r="L74">
            <v>618.082</v>
          </cell>
          <cell r="M74">
            <v>634.242</v>
          </cell>
          <cell r="N74">
            <v>651.669</v>
          </cell>
          <cell r="O74">
            <v>666.447</v>
          </cell>
          <cell r="P74">
            <v>683.34</v>
          </cell>
          <cell r="Q74">
            <v>701.718</v>
          </cell>
          <cell r="R74">
            <v>720.5</v>
          </cell>
          <cell r="S74">
            <v>739.4479564047581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workbookViewId="0" topLeftCell="A1">
      <selection activeCell="A14" sqref="A14:IV14"/>
    </sheetView>
  </sheetViews>
  <sheetFormatPr defaultColWidth="9.59765625" defaultRowHeight="13.5" outlineLevelCol="1"/>
  <cols>
    <col min="1" max="1" width="33.3984375" style="3" customWidth="1"/>
    <col min="2" max="2" width="8" style="3" customWidth="1"/>
    <col min="3" max="6" width="8" style="3" hidden="1" customWidth="1" outlineLevel="1"/>
    <col min="7" max="7" width="8" style="3" customWidth="1" collapsed="1"/>
    <col min="8" max="9" width="8" style="3" hidden="1" customWidth="1" outlineLevel="1"/>
    <col min="10" max="10" width="8" style="3" customWidth="1" collapsed="1"/>
    <col min="11" max="11" width="8" style="3" hidden="1" customWidth="1" outlineLevel="1"/>
    <col min="12" max="12" width="8" style="3" customWidth="1" collapsed="1"/>
    <col min="13" max="13" width="8" style="3" hidden="1" customWidth="1" outlineLevel="1"/>
    <col min="14" max="16" width="8" style="3" hidden="1" customWidth="1" outlineLevel="1" collapsed="1"/>
    <col min="17" max="17" width="8" style="3" customWidth="1" collapsed="1"/>
    <col min="18" max="19" width="8" style="3" customWidth="1"/>
    <col min="20" max="22" width="9" style="3" customWidth="1"/>
    <col min="23" max="23" width="9" style="0" customWidth="1"/>
  </cols>
  <sheetData>
    <row r="1" spans="1:24" ht="18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0:24" ht="1.5" customHeight="1">
      <c r="T2" s="4"/>
      <c r="U2" s="4"/>
      <c r="V2" s="4"/>
      <c r="W2" s="4"/>
      <c r="X2" s="4"/>
    </row>
    <row r="3" spans="1:24" ht="13.5">
      <c r="A3" s="27" t="s">
        <v>0</v>
      </c>
      <c r="B3" s="5">
        <v>1980</v>
      </c>
      <c r="C3" s="5">
        <v>1981</v>
      </c>
      <c r="D3" s="5">
        <v>1982</v>
      </c>
      <c r="E3" s="5">
        <v>1983</v>
      </c>
      <c r="F3" s="5">
        <v>1984</v>
      </c>
      <c r="G3" s="5">
        <v>1985</v>
      </c>
      <c r="H3" s="5">
        <v>1986</v>
      </c>
      <c r="I3" s="5">
        <v>1987</v>
      </c>
      <c r="J3" s="5">
        <v>1988</v>
      </c>
      <c r="K3" s="5">
        <v>1989</v>
      </c>
      <c r="L3" s="5">
        <v>1990</v>
      </c>
      <c r="M3" s="5">
        <v>1991</v>
      </c>
      <c r="N3" s="5">
        <v>1992</v>
      </c>
      <c r="O3" s="5">
        <v>1993</v>
      </c>
      <c r="P3" s="5">
        <v>1994</v>
      </c>
      <c r="Q3" s="5">
        <v>1995</v>
      </c>
      <c r="R3" s="5">
        <v>1996</v>
      </c>
      <c r="S3" s="5">
        <v>1997</v>
      </c>
      <c r="T3" s="6" t="s">
        <v>1</v>
      </c>
      <c r="U3" s="6" t="s">
        <v>2</v>
      </c>
      <c r="V3" s="6" t="s">
        <v>31</v>
      </c>
      <c r="W3" s="6" t="s">
        <v>9</v>
      </c>
      <c r="X3" s="6" t="s">
        <v>30</v>
      </c>
    </row>
    <row r="4" spans="1:24" ht="1.5" customHeight="1">
      <c r="A4" s="2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9"/>
    </row>
    <row r="5" spans="1:24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10</v>
      </c>
      <c r="U5" s="10"/>
      <c r="V5" s="10"/>
      <c r="W5" s="10"/>
      <c r="X5" s="10"/>
    </row>
    <row r="6" spans="1:24" ht="13.5" customHeight="1">
      <c r="A6" s="3" t="s">
        <v>11</v>
      </c>
      <c r="B6" s="11">
        <v>1132.209280224026</v>
      </c>
      <c r="C6" s="11">
        <v>948.4566</v>
      </c>
      <c r="D6" s="11">
        <v>949.5296999999999</v>
      </c>
      <c r="E6" s="11">
        <v>961.20524</v>
      </c>
      <c r="F6" s="11">
        <v>989.56328</v>
      </c>
      <c r="G6" s="11">
        <v>1211.4258217000001</v>
      </c>
      <c r="H6" s="11">
        <v>1260.7731316999998</v>
      </c>
      <c r="I6" s="11">
        <v>1305.7290489999996</v>
      </c>
      <c r="J6" s="11">
        <v>1358.8763775</v>
      </c>
      <c r="K6" s="11">
        <v>1399.0669475999998</v>
      </c>
      <c r="L6" s="11">
        <v>1408.2503715000003</v>
      </c>
      <c r="M6" s="11">
        <v>1441.1068679</v>
      </c>
      <c r="N6" s="11">
        <v>1484.3179175999999</v>
      </c>
      <c r="O6" s="11">
        <v>1456.9534349999997</v>
      </c>
      <c r="P6" s="11">
        <v>1473.1746411</v>
      </c>
      <c r="Q6" s="11">
        <v>1526.6129898</v>
      </c>
      <c r="R6" s="11">
        <v>1572.8523887000001</v>
      </c>
      <c r="S6" s="24" t="s">
        <v>12</v>
      </c>
      <c r="T6" s="12">
        <v>0.013617320865580762</v>
      </c>
      <c r="U6" s="12">
        <v>0.030567896714849052</v>
      </c>
      <c r="V6" s="12">
        <v>0.016271662072288473</v>
      </c>
      <c r="W6" s="13">
        <v>0.030288880815862784</v>
      </c>
      <c r="X6" s="25" t="s">
        <v>12</v>
      </c>
    </row>
    <row r="7" spans="1:24" ht="1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9"/>
      <c r="V7" s="9"/>
      <c r="W7" s="9"/>
      <c r="X7" s="9"/>
    </row>
    <row r="8" spans="1:24" ht="13.5" customHeight="1">
      <c r="A8" s="3" t="s">
        <v>14</v>
      </c>
      <c r="B8" s="11">
        <v>197.07817022402617</v>
      </c>
      <c r="C8" s="11">
        <v>7.887089999999999</v>
      </c>
      <c r="D8" s="11">
        <v>7.956</v>
      </c>
      <c r="E8" s="11">
        <v>8.268</v>
      </c>
      <c r="F8" s="11">
        <v>8.572</v>
      </c>
      <c r="G8" s="11">
        <v>211.6677717</v>
      </c>
      <c r="H8" s="11">
        <v>222.98181169999998</v>
      </c>
      <c r="I8" s="11">
        <v>230.54176900000002</v>
      </c>
      <c r="J8" s="11">
        <v>244.8432575</v>
      </c>
      <c r="K8" s="11">
        <v>255.3920076</v>
      </c>
      <c r="L8" s="11">
        <v>264.6471315</v>
      </c>
      <c r="M8" s="11">
        <v>267.7501479</v>
      </c>
      <c r="N8" s="11">
        <v>276.3169876</v>
      </c>
      <c r="O8" s="11">
        <v>282.070115</v>
      </c>
      <c r="P8" s="11">
        <v>283.2308111</v>
      </c>
      <c r="Q8" s="11">
        <v>286.8361498</v>
      </c>
      <c r="R8" s="11">
        <v>294.7390487</v>
      </c>
      <c r="S8" s="11">
        <v>300.3591017</v>
      </c>
      <c r="T8" s="13">
        <v>0.014385992071968223</v>
      </c>
      <c r="U8" s="13">
        <v>0.04568888227052037</v>
      </c>
      <c r="V8" s="13">
        <v>0.016233105453539176</v>
      </c>
      <c r="W8" s="13">
        <v>0.027551962698949994</v>
      </c>
      <c r="X8" s="13">
        <v>0.019067894209431113</v>
      </c>
    </row>
    <row r="9" spans="1:24" s="16" customFormat="1" ht="13.5">
      <c r="A9" s="14" t="s">
        <v>15</v>
      </c>
      <c r="B9" s="15">
        <v>189.23717022402616</v>
      </c>
      <c r="C9" s="15"/>
      <c r="D9" s="15"/>
      <c r="E9" s="15"/>
      <c r="F9" s="15"/>
      <c r="G9" s="15">
        <v>202.8047717</v>
      </c>
      <c r="H9" s="15">
        <v>213.5798117</v>
      </c>
      <c r="I9" s="15">
        <v>220.789769</v>
      </c>
      <c r="J9" s="15">
        <v>234.7372575</v>
      </c>
      <c r="K9" s="15">
        <v>245.0180076</v>
      </c>
      <c r="L9" s="15">
        <v>253.8471315</v>
      </c>
      <c r="M9" s="15">
        <v>257.1241479</v>
      </c>
      <c r="N9" s="15">
        <v>265.3289876</v>
      </c>
      <c r="O9" s="15">
        <v>271.197115</v>
      </c>
      <c r="P9" s="15">
        <v>272.1538111</v>
      </c>
      <c r="Q9" s="15">
        <v>275.6891498</v>
      </c>
      <c r="R9" s="15">
        <v>283.2850487</v>
      </c>
      <c r="S9" s="15">
        <v>288.6341017</v>
      </c>
      <c r="T9" s="13">
        <v>0.013944875876767515</v>
      </c>
      <c r="U9" s="13">
        <v>0.04592084435166699</v>
      </c>
      <c r="V9" s="13">
        <v>0.01664535980423132</v>
      </c>
      <c r="W9" s="13">
        <v>0.02755240424046601</v>
      </c>
      <c r="X9" s="13">
        <v>0.018882228428739323</v>
      </c>
    </row>
    <row r="10" spans="1:24" s="16" customFormat="1" ht="13.5">
      <c r="A10" s="14" t="s">
        <v>16</v>
      </c>
      <c r="B10" s="15">
        <v>7.841</v>
      </c>
      <c r="C10" s="15">
        <v>7.887089999999999</v>
      </c>
      <c r="D10" s="15">
        <v>7.956</v>
      </c>
      <c r="E10" s="15">
        <v>8.268</v>
      </c>
      <c r="F10" s="15">
        <v>8.572</v>
      </c>
      <c r="G10" s="15">
        <v>8.863</v>
      </c>
      <c r="H10" s="15">
        <v>9.402</v>
      </c>
      <c r="I10" s="15">
        <v>9.752</v>
      </c>
      <c r="J10" s="15">
        <v>10.106</v>
      </c>
      <c r="K10" s="15">
        <v>10.374</v>
      </c>
      <c r="L10" s="15">
        <v>10.8</v>
      </c>
      <c r="M10" s="15">
        <v>10.626</v>
      </c>
      <c r="N10" s="15">
        <v>10.988</v>
      </c>
      <c r="O10" s="15">
        <v>10.873</v>
      </c>
      <c r="P10" s="15">
        <v>11.077</v>
      </c>
      <c r="Q10" s="15">
        <v>11.147</v>
      </c>
      <c r="R10" s="15">
        <v>11.454</v>
      </c>
      <c r="S10" s="15">
        <v>11.725</v>
      </c>
      <c r="T10" s="13">
        <v>0.024806471121166185</v>
      </c>
      <c r="U10" s="13">
        <v>0.040323960652858926</v>
      </c>
      <c r="V10" s="13">
        <v>0.006344897980045783</v>
      </c>
      <c r="W10" s="13">
        <v>0.027541042432941643</v>
      </c>
      <c r="X10" s="13">
        <v>0.02365985681857863</v>
      </c>
    </row>
    <row r="11" spans="1:24" ht="13.5">
      <c r="A11" s="3" t="s">
        <v>17</v>
      </c>
      <c r="B11" s="11">
        <v>583.548</v>
      </c>
      <c r="C11" s="11">
        <v>583.1007500000001</v>
      </c>
      <c r="D11" s="11">
        <v>574.4240000000001</v>
      </c>
      <c r="E11" s="11">
        <v>577.054</v>
      </c>
      <c r="F11" s="11">
        <v>595.987</v>
      </c>
      <c r="G11" s="11">
        <v>602.208</v>
      </c>
      <c r="H11" s="11">
        <v>617.097</v>
      </c>
      <c r="I11" s="11">
        <v>639.2880000000001</v>
      </c>
      <c r="J11" s="11">
        <v>669.3679999999999</v>
      </c>
      <c r="K11" s="11">
        <v>683.3989999999999</v>
      </c>
      <c r="L11" s="11">
        <v>687.823</v>
      </c>
      <c r="M11" s="11">
        <v>681.703</v>
      </c>
      <c r="N11" s="11">
        <v>698.919</v>
      </c>
      <c r="O11" s="11">
        <v>714.192</v>
      </c>
      <c r="P11" s="11">
        <v>740.46</v>
      </c>
      <c r="Q11" s="11">
        <v>757.7990000000001</v>
      </c>
      <c r="R11" s="11">
        <v>776.165</v>
      </c>
      <c r="S11" s="11">
        <v>792.352</v>
      </c>
      <c r="T11" s="12">
        <v>0.006315094662042275</v>
      </c>
      <c r="U11" s="12">
        <v>0.02694228054085457</v>
      </c>
      <c r="V11" s="12">
        <v>0.019566287275889716</v>
      </c>
      <c r="W11" s="12">
        <v>0.02423597814196099</v>
      </c>
      <c r="X11" s="12">
        <v>0.020855101685852917</v>
      </c>
    </row>
    <row r="12" spans="1:24" s="16" customFormat="1" ht="13.5">
      <c r="A12" s="14" t="s">
        <v>18</v>
      </c>
      <c r="B12" s="15">
        <v>502.249</v>
      </c>
      <c r="C12" s="15">
        <v>502.6115200000001</v>
      </c>
      <c r="D12" s="15">
        <v>494.038</v>
      </c>
      <c r="E12" s="15">
        <v>494.858</v>
      </c>
      <c r="F12" s="15">
        <v>510.98</v>
      </c>
      <c r="G12" s="15">
        <v>515.497</v>
      </c>
      <c r="H12" s="15">
        <v>526.762</v>
      </c>
      <c r="I12" s="15">
        <v>544.926</v>
      </c>
      <c r="J12" s="15">
        <v>570.218</v>
      </c>
      <c r="K12" s="15">
        <v>578.246</v>
      </c>
      <c r="L12" s="15">
        <v>577.75</v>
      </c>
      <c r="M12" s="15">
        <v>569.504</v>
      </c>
      <c r="N12" s="15">
        <v>582.909</v>
      </c>
      <c r="O12" s="15">
        <v>595.323</v>
      </c>
      <c r="P12" s="15">
        <v>617.275</v>
      </c>
      <c r="Q12" s="15">
        <v>629.268</v>
      </c>
      <c r="R12" s="15">
        <v>642.737</v>
      </c>
      <c r="S12" s="15">
        <v>656.864</v>
      </c>
      <c r="T12" s="13">
        <v>0.005220674715523677</v>
      </c>
      <c r="U12" s="13">
        <v>0.023063904807953284</v>
      </c>
      <c r="V12" s="13">
        <v>0.017229950288837115</v>
      </c>
      <c r="W12" s="13">
        <v>0.021404234761659424</v>
      </c>
      <c r="X12" s="13">
        <v>0.02197944104664895</v>
      </c>
    </row>
    <row r="13" spans="1:24" s="16" customFormat="1" ht="13.5">
      <c r="A13" s="14" t="s">
        <v>19</v>
      </c>
      <c r="B13" s="15">
        <v>75.679</v>
      </c>
      <c r="C13" s="15">
        <v>74.88141999999999</v>
      </c>
      <c r="D13" s="15">
        <v>74.325</v>
      </c>
      <c r="E13" s="15">
        <v>75.848</v>
      </c>
      <c r="F13" s="15">
        <v>78.579</v>
      </c>
      <c r="G13" s="15">
        <v>80.058</v>
      </c>
      <c r="H13" s="15">
        <v>82.861</v>
      </c>
      <c r="I13" s="15">
        <v>85.849</v>
      </c>
      <c r="J13" s="15">
        <v>90.424</v>
      </c>
      <c r="K13" s="15">
        <v>96.295</v>
      </c>
      <c r="L13" s="15">
        <v>100.497</v>
      </c>
      <c r="M13" s="15">
        <v>102.995</v>
      </c>
      <c r="N13" s="15">
        <v>106.562</v>
      </c>
      <c r="O13" s="15">
        <v>107.624</v>
      </c>
      <c r="P13" s="15">
        <v>112.298</v>
      </c>
      <c r="Q13" s="15">
        <v>116.334</v>
      </c>
      <c r="R13" s="15">
        <v>120.537</v>
      </c>
      <c r="S13" s="15">
        <v>123.279</v>
      </c>
      <c r="T13" s="13">
        <v>0.011313652891491</v>
      </c>
      <c r="U13" s="13">
        <v>0.046525156027361625</v>
      </c>
      <c r="V13" s="13">
        <v>0.029699999890185236</v>
      </c>
      <c r="W13" s="13">
        <v>0.036128732786631534</v>
      </c>
      <c r="X13" s="13">
        <v>0.022748201796958467</v>
      </c>
    </row>
    <row r="14" spans="1:24" ht="13.5">
      <c r="A14" s="3" t="s">
        <v>21</v>
      </c>
      <c r="B14" s="11">
        <v>25.44829</v>
      </c>
      <c r="C14" s="11">
        <v>23.69216</v>
      </c>
      <c r="D14" s="11">
        <v>23.1944</v>
      </c>
      <c r="E14" s="11">
        <v>23.14799</v>
      </c>
      <c r="F14" s="11">
        <v>23.659440000000004</v>
      </c>
      <c r="G14" s="11">
        <v>23.947100000000002</v>
      </c>
      <c r="H14" s="11">
        <v>25.606140000000003</v>
      </c>
      <c r="I14" s="11">
        <v>25.59978</v>
      </c>
      <c r="J14" s="11">
        <v>26.94162</v>
      </c>
      <c r="K14" s="11">
        <v>29.81856</v>
      </c>
      <c r="L14" s="11">
        <v>28.020970000000002</v>
      </c>
      <c r="M14" s="11">
        <v>25.024729999999998</v>
      </c>
      <c r="N14" s="11">
        <v>23.25943</v>
      </c>
      <c r="O14" s="11">
        <v>22.59216</v>
      </c>
      <c r="P14" s="11">
        <v>22.6399</v>
      </c>
      <c r="Q14" s="11">
        <v>23.24134</v>
      </c>
      <c r="R14" s="11">
        <v>26.77275</v>
      </c>
      <c r="S14" s="24" t="s">
        <v>12</v>
      </c>
      <c r="T14" s="13">
        <v>-0.012086626624272179</v>
      </c>
      <c r="U14" s="13">
        <v>0.03192004213027588</v>
      </c>
      <c r="V14" s="13">
        <v>-0.03671322078120509</v>
      </c>
      <c r="W14" s="13">
        <v>0.15194519765211467</v>
      </c>
      <c r="X14" s="25" t="s">
        <v>12</v>
      </c>
    </row>
    <row r="15" spans="1:24" ht="13.5">
      <c r="A15" s="3" t="s">
        <v>22</v>
      </c>
      <c r="B15" s="11">
        <v>123.81149</v>
      </c>
      <c r="C15" s="11">
        <v>126.94474999999998</v>
      </c>
      <c r="D15" s="11">
        <v>129.11034999999998</v>
      </c>
      <c r="E15" s="11">
        <v>130.47374</v>
      </c>
      <c r="F15" s="11">
        <v>132.33808</v>
      </c>
      <c r="G15" s="11">
        <v>134.06171000000003</v>
      </c>
      <c r="H15" s="11">
        <v>139.30032</v>
      </c>
      <c r="I15" s="11">
        <v>142.65691</v>
      </c>
      <c r="J15" s="11">
        <v>144.62677</v>
      </c>
      <c r="K15" s="11">
        <v>147.61486</v>
      </c>
      <c r="L15" s="11">
        <v>139.87217</v>
      </c>
      <c r="M15" s="11">
        <v>164.70107000000002</v>
      </c>
      <c r="N15" s="11">
        <v>169.44071</v>
      </c>
      <c r="O15" s="11">
        <v>89.29151999999999</v>
      </c>
      <c r="P15" s="11">
        <v>65.61158999999999</v>
      </c>
      <c r="Q15" s="11">
        <v>67.56813000000001</v>
      </c>
      <c r="R15" s="11">
        <v>62.01691000000001</v>
      </c>
      <c r="S15" s="24" t="s">
        <v>12</v>
      </c>
      <c r="T15" s="13">
        <v>0.016035215905955358</v>
      </c>
      <c r="U15" s="13">
        <v>0.008521849527425074</v>
      </c>
      <c r="V15" s="13">
        <v>-0.1354261067486907</v>
      </c>
      <c r="W15" s="13">
        <v>-0.08215737212203444</v>
      </c>
      <c r="X15" s="25" t="s">
        <v>12</v>
      </c>
    </row>
    <row r="16" spans="1:24" ht="13.5">
      <c r="A16" s="3" t="s">
        <v>23</v>
      </c>
      <c r="B16" s="11">
        <v>30.62908</v>
      </c>
      <c r="C16" s="11">
        <v>31.982009999999995</v>
      </c>
      <c r="D16" s="11">
        <v>32.70351</v>
      </c>
      <c r="E16" s="11">
        <v>33.99972</v>
      </c>
      <c r="F16" s="11">
        <v>34.978649999999995</v>
      </c>
      <c r="G16" s="11">
        <v>35.429899999999996</v>
      </c>
      <c r="H16" s="11">
        <v>35.43460999999999</v>
      </c>
      <c r="I16" s="11">
        <v>36.26875</v>
      </c>
      <c r="J16" s="11">
        <v>37.03379000000002</v>
      </c>
      <c r="K16" s="11">
        <v>37.574140000000014</v>
      </c>
      <c r="L16" s="11">
        <v>37.087120000000006</v>
      </c>
      <c r="M16" s="11">
        <v>38.21131</v>
      </c>
      <c r="N16" s="11">
        <v>37.60779</v>
      </c>
      <c r="O16" s="11">
        <v>38.52182000000001</v>
      </c>
      <c r="P16" s="11">
        <v>38.99493999999999</v>
      </c>
      <c r="Q16" s="11">
        <v>40.68720000000001</v>
      </c>
      <c r="R16" s="11">
        <v>41.79079</v>
      </c>
      <c r="S16" s="24" t="s">
        <v>12</v>
      </c>
      <c r="T16" s="12">
        <v>0.029549411934669534</v>
      </c>
      <c r="U16" s="12">
        <v>0.009184651031298063</v>
      </c>
      <c r="V16" s="12">
        <v>0.018701484058647688</v>
      </c>
      <c r="W16" s="12">
        <v>0.0271237637389643</v>
      </c>
      <c r="X16" s="25" t="s">
        <v>12</v>
      </c>
    </row>
    <row r="17" spans="1:24" ht="13.5">
      <c r="A17" s="3" t="s">
        <v>24</v>
      </c>
      <c r="B17" s="11">
        <v>30.050069999999998</v>
      </c>
      <c r="C17" s="11">
        <v>32.41429</v>
      </c>
      <c r="D17" s="11">
        <v>35.11138</v>
      </c>
      <c r="E17" s="11">
        <v>38.56864</v>
      </c>
      <c r="F17" s="11">
        <v>39.77915</v>
      </c>
      <c r="G17" s="11">
        <v>42.090650000000004</v>
      </c>
      <c r="H17" s="11">
        <v>47.71802</v>
      </c>
      <c r="I17" s="11">
        <v>49.15736</v>
      </c>
      <c r="J17" s="11">
        <v>44.799879999999995</v>
      </c>
      <c r="K17" s="11">
        <v>44.473459999999996</v>
      </c>
      <c r="L17" s="11">
        <v>41.13486999999999</v>
      </c>
      <c r="M17" s="11">
        <v>40.01876000000001</v>
      </c>
      <c r="N17" s="11">
        <v>42.5741</v>
      </c>
      <c r="O17" s="11">
        <v>54.168890000000005</v>
      </c>
      <c r="P17" s="11">
        <v>56.597380000000015</v>
      </c>
      <c r="Q17" s="11">
        <v>59.371219999999994</v>
      </c>
      <c r="R17" s="11">
        <v>60.810430000000004</v>
      </c>
      <c r="S17" s="24" t="s">
        <v>12</v>
      </c>
      <c r="T17" s="12">
        <v>0.06971486009368588</v>
      </c>
      <c r="U17" s="12">
        <v>-0.004583353325297135</v>
      </c>
      <c r="V17" s="12">
        <v>0.07615088905952172</v>
      </c>
      <c r="W17" s="12">
        <v>0.02424086956609628</v>
      </c>
      <c r="X17" s="25" t="s">
        <v>12</v>
      </c>
    </row>
    <row r="18" spans="1:24" ht="13.5">
      <c r="A18" s="3" t="s">
        <v>25</v>
      </c>
      <c r="B18" s="11">
        <v>77.81479999999999</v>
      </c>
      <c r="C18" s="11">
        <v>78.49494</v>
      </c>
      <c r="D18" s="11">
        <v>82.78496999999999</v>
      </c>
      <c r="E18" s="11">
        <v>87.63498000000001</v>
      </c>
      <c r="F18" s="11">
        <v>92.73510000000002</v>
      </c>
      <c r="G18" s="11">
        <v>99.49052</v>
      </c>
      <c r="H18" s="11">
        <v>106.40025000000001</v>
      </c>
      <c r="I18" s="11">
        <v>114.27237</v>
      </c>
      <c r="J18" s="11">
        <v>122.72233999999999</v>
      </c>
      <c r="K18" s="11">
        <v>131.77424</v>
      </c>
      <c r="L18" s="11">
        <v>139.71341000000004</v>
      </c>
      <c r="M18" s="11">
        <v>150.49859000000004</v>
      </c>
      <c r="N18" s="11">
        <v>160.89665999999994</v>
      </c>
      <c r="O18" s="11">
        <v>177.18004</v>
      </c>
      <c r="P18" s="11">
        <v>182.89670000000007</v>
      </c>
      <c r="Q18" s="11">
        <v>200.38775000000004</v>
      </c>
      <c r="R18" s="11">
        <v>216.22462</v>
      </c>
      <c r="S18" s="24" t="s">
        <v>12</v>
      </c>
      <c r="T18" s="12">
        <v>0.050373845104332515</v>
      </c>
      <c r="U18" s="12">
        <v>0.07026488933767316</v>
      </c>
      <c r="V18" s="12">
        <v>0.07479741999634681</v>
      </c>
      <c r="W18" s="12">
        <v>0.07903112839981463</v>
      </c>
      <c r="X18" s="25" t="s">
        <v>12</v>
      </c>
    </row>
    <row r="19" spans="1:24" ht="13.5">
      <c r="A19" s="3" t="s">
        <v>26</v>
      </c>
      <c r="B19" s="11">
        <v>63.82938000000001</v>
      </c>
      <c r="C19" s="11">
        <v>63.94061</v>
      </c>
      <c r="D19" s="11">
        <v>64.24509</v>
      </c>
      <c r="E19" s="11">
        <v>62.058170000000004</v>
      </c>
      <c r="F19" s="11">
        <v>61.51386</v>
      </c>
      <c r="G19" s="11">
        <v>62.530170000000005</v>
      </c>
      <c r="H19" s="11">
        <v>66.23498000000001</v>
      </c>
      <c r="I19" s="11">
        <v>67.94411</v>
      </c>
      <c r="J19" s="11">
        <v>68.54072000000001</v>
      </c>
      <c r="K19" s="11">
        <v>69.02068</v>
      </c>
      <c r="L19" s="11">
        <v>69.9517</v>
      </c>
      <c r="M19" s="11">
        <v>73.19925999999998</v>
      </c>
      <c r="N19" s="11">
        <v>75.30324</v>
      </c>
      <c r="O19" s="11">
        <v>78.93689</v>
      </c>
      <c r="P19" s="11">
        <v>82.74332</v>
      </c>
      <c r="Q19" s="11">
        <v>90.7222</v>
      </c>
      <c r="R19" s="11">
        <v>94.33283999999999</v>
      </c>
      <c r="S19" s="24" t="s">
        <v>12</v>
      </c>
      <c r="T19" s="12">
        <v>-0.004104438801374677</v>
      </c>
      <c r="U19" s="12">
        <v>0.02268463905297846</v>
      </c>
      <c r="V19" s="12">
        <v>0.053375128655990256</v>
      </c>
      <c r="W19" s="12">
        <v>0.03979885849329046</v>
      </c>
      <c r="X19" s="25" t="s">
        <v>12</v>
      </c>
    </row>
    <row r="20" spans="1:24" ht="1.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7"/>
      <c r="U20" s="17"/>
      <c r="V20" s="17"/>
      <c r="W20" s="17"/>
      <c r="X20" s="17"/>
    </row>
    <row r="21" spans="1:24" ht="13.5">
      <c r="A21" s="1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2"/>
      <c r="U21" s="12"/>
      <c r="V21" s="12"/>
      <c r="W21" s="12"/>
      <c r="X21" s="12"/>
    </row>
    <row r="22" spans="1:24" ht="13.5">
      <c r="A22" s="18" t="s">
        <v>15</v>
      </c>
      <c r="B22" s="20">
        <v>16.713974485934482</v>
      </c>
      <c r="C22" s="20">
        <v>0</v>
      </c>
      <c r="D22" s="20">
        <v>0</v>
      </c>
      <c r="E22" s="20">
        <v>0</v>
      </c>
      <c r="F22" s="20">
        <v>0</v>
      </c>
      <c r="G22" s="20">
        <v>16.74099792717007</v>
      </c>
      <c r="H22" s="20">
        <v>16.940384144450597</v>
      </c>
      <c r="I22" s="20">
        <v>16.909309720044384</v>
      </c>
      <c r="J22" s="20">
        <v>17.27436442245461</v>
      </c>
      <c r="K22" s="20">
        <v>17.51295804824144</v>
      </c>
      <c r="L22" s="20">
        <v>18.025710245658537</v>
      </c>
      <c r="M22" s="20">
        <v>17.842129104185364</v>
      </c>
      <c r="N22" s="20">
        <v>17.875482364924327</v>
      </c>
      <c r="O22" s="20">
        <v>18.613986451804486</v>
      </c>
      <c r="P22" s="20">
        <v>18.473967953778132</v>
      </c>
      <c r="Q22" s="20">
        <v>18.058876194687546</v>
      </c>
      <c r="R22" s="20">
        <v>18.01091130580549</v>
      </c>
      <c r="S22" s="24" t="s">
        <v>12</v>
      </c>
      <c r="T22" s="12">
        <v>0.00032315451250086724</v>
      </c>
      <c r="U22" s="12">
        <v>0.014897560544781863</v>
      </c>
      <c r="V22" s="12">
        <v>0.00036771440736704797</v>
      </c>
      <c r="W22" s="12">
        <v>-0.0026560284463418293</v>
      </c>
      <c r="X22" s="25" t="s">
        <v>12</v>
      </c>
    </row>
    <row r="23" spans="1:24" ht="13.5">
      <c r="A23" s="18" t="s">
        <v>28</v>
      </c>
      <c r="B23" s="20">
        <v>68.9471623187514</v>
      </c>
      <c r="C23" s="20">
        <v>62.31047788586215</v>
      </c>
      <c r="D23" s="20">
        <v>61.333521215818756</v>
      </c>
      <c r="E23" s="20">
        <v>60.894591044884436</v>
      </c>
      <c r="F23" s="20">
        <v>61.09351591946702</v>
      </c>
      <c r="G23" s="20">
        <v>67.18329402603321</v>
      </c>
      <c r="H23" s="20">
        <v>66.63203637336842</v>
      </c>
      <c r="I23" s="20">
        <v>66.61640634143542</v>
      </c>
      <c r="J23" s="20">
        <v>67.27699977991558</v>
      </c>
      <c r="K23" s="20">
        <v>67.10122122536232</v>
      </c>
      <c r="L23" s="20">
        <v>67.63499948418085</v>
      </c>
      <c r="M23" s="20">
        <v>65.88360440496378</v>
      </c>
      <c r="N23" s="20">
        <v>65.70263526676706</v>
      </c>
      <c r="O23" s="20">
        <v>68.37981853551828</v>
      </c>
      <c r="P23" s="20">
        <v>69.48876138239956</v>
      </c>
      <c r="Q23" s="20">
        <v>68.42828908044709</v>
      </c>
      <c r="R23" s="20">
        <v>68.08674840651307</v>
      </c>
      <c r="S23" s="24" t="s">
        <v>12</v>
      </c>
      <c r="T23" s="12">
        <v>-0.005169756957782878</v>
      </c>
      <c r="U23" s="12">
        <v>0.001341093882191835</v>
      </c>
      <c r="V23" s="12">
        <v>0.002334867419310882</v>
      </c>
      <c r="W23" s="12">
        <v>-0.004991220422484788</v>
      </c>
      <c r="X23" s="25" t="s">
        <v>12</v>
      </c>
    </row>
    <row r="24" spans="1:24" ht="1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1"/>
      <c r="U24" s="21"/>
      <c r="V24" s="21"/>
      <c r="W24" s="21"/>
      <c r="X24" s="21"/>
    </row>
    <row r="25" spans="1:22" ht="13.5" customHeight="1">
      <c r="A25" s="3" t="s">
        <v>29</v>
      </c>
      <c r="T25"/>
      <c r="U25"/>
      <c r="V25"/>
    </row>
    <row r="26" spans="20:22" ht="13.5">
      <c r="T26"/>
      <c r="U26"/>
      <c r="V26"/>
    </row>
    <row r="27" spans="20:22" ht="13.5">
      <c r="T27"/>
      <c r="U27"/>
      <c r="V27"/>
    </row>
    <row r="28" spans="20:22" ht="13.5">
      <c r="T28"/>
      <c r="U28"/>
      <c r="V28"/>
    </row>
    <row r="29" spans="20:22" ht="13.5">
      <c r="T29"/>
      <c r="U29"/>
      <c r="V29"/>
    </row>
    <row r="30" spans="20:22" ht="13.5">
      <c r="T30"/>
      <c r="U30"/>
      <c r="V30"/>
    </row>
    <row r="31" spans="20:22" ht="13.5">
      <c r="T31"/>
      <c r="U31"/>
      <c r="V31"/>
    </row>
    <row r="32" spans="20:22" ht="13.5">
      <c r="T32"/>
      <c r="U32"/>
      <c r="V32"/>
    </row>
    <row r="33" spans="20:22" ht="13.5">
      <c r="T33"/>
      <c r="U33"/>
      <c r="V33"/>
    </row>
    <row r="34" spans="20:22" ht="13.5">
      <c r="T34"/>
      <c r="U34"/>
      <c r="V34"/>
    </row>
    <row r="35" spans="20:22" ht="13.5">
      <c r="T35"/>
      <c r="U35"/>
      <c r="V35"/>
    </row>
    <row r="36" spans="20:22" ht="13.5">
      <c r="T36"/>
      <c r="U36"/>
      <c r="V36"/>
    </row>
    <row r="37" spans="20:22" ht="13.5">
      <c r="T37"/>
      <c r="U37"/>
      <c r="V37"/>
    </row>
    <row r="38" spans="20:22" ht="13.5">
      <c r="T38"/>
      <c r="U38"/>
      <c r="V38"/>
    </row>
    <row r="39" spans="20:22" ht="13.5">
      <c r="T39"/>
      <c r="U39"/>
      <c r="V39"/>
    </row>
    <row r="40" spans="20:22" ht="13.5">
      <c r="T40"/>
      <c r="U40"/>
      <c r="V40"/>
    </row>
    <row r="41" spans="20:22" ht="13.5">
      <c r="T41"/>
      <c r="U41"/>
      <c r="V41"/>
    </row>
    <row r="42" spans="20:22" ht="13.5">
      <c r="T42"/>
      <c r="U42"/>
      <c r="V42"/>
    </row>
    <row r="43" spans="20:22" ht="13.5">
      <c r="T43"/>
      <c r="U43"/>
      <c r="V43"/>
    </row>
    <row r="44" spans="20:22" ht="13.5">
      <c r="T44"/>
      <c r="U44"/>
      <c r="V44"/>
    </row>
    <row r="45" spans="20:22" ht="13.5">
      <c r="T45"/>
      <c r="U45"/>
      <c r="V45"/>
    </row>
    <row r="46" spans="20:22" ht="13.5">
      <c r="T46"/>
      <c r="U46"/>
      <c r="V46"/>
    </row>
    <row r="47" spans="20:22" ht="13.5">
      <c r="T47"/>
      <c r="U47"/>
      <c r="V47"/>
    </row>
    <row r="48" spans="20:22" ht="13.5">
      <c r="T48"/>
      <c r="U48"/>
      <c r="V48"/>
    </row>
    <row r="49" spans="20:22" ht="13.5">
      <c r="T49"/>
      <c r="U49"/>
      <c r="V49"/>
    </row>
    <row r="50" spans="20:22" ht="13.5">
      <c r="T50"/>
      <c r="U50"/>
      <c r="V50"/>
    </row>
    <row r="51" spans="20:22" ht="13.5">
      <c r="T51"/>
      <c r="U51"/>
      <c r="V51"/>
    </row>
    <row r="52" spans="20:22" ht="13.5">
      <c r="T52"/>
      <c r="U52"/>
      <c r="V52"/>
    </row>
    <row r="53" spans="20:22" ht="13.5">
      <c r="T53"/>
      <c r="U53"/>
      <c r="V53"/>
    </row>
    <row r="54" spans="20:22" ht="13.5">
      <c r="T54"/>
      <c r="U54"/>
      <c r="V54"/>
    </row>
    <row r="55" spans="20:22" ht="13.5">
      <c r="T55"/>
      <c r="U55"/>
      <c r="V55"/>
    </row>
    <row r="56" spans="20:22" ht="13.5">
      <c r="T56"/>
      <c r="U56"/>
      <c r="V56"/>
    </row>
    <row r="57" spans="20:22" ht="13.5">
      <c r="T57"/>
      <c r="U57"/>
      <c r="V57"/>
    </row>
    <row r="58" spans="20:22" ht="13.5">
      <c r="T58"/>
      <c r="U58"/>
      <c r="V58"/>
    </row>
    <row r="59" spans="20:22" ht="13.5">
      <c r="T59"/>
      <c r="U59"/>
      <c r="V59"/>
    </row>
    <row r="60" spans="20:22" ht="13.5">
      <c r="T60"/>
      <c r="U60"/>
      <c r="V60"/>
    </row>
    <row r="61" spans="20:22" ht="13.5">
      <c r="T61"/>
      <c r="U61"/>
      <c r="V61"/>
    </row>
    <row r="62" spans="20:22" ht="13.5">
      <c r="T62"/>
      <c r="U62"/>
      <c r="V62"/>
    </row>
    <row r="63" spans="20:22" ht="13.5">
      <c r="T63"/>
      <c r="U63"/>
      <c r="V63"/>
    </row>
    <row r="64" spans="20:22" ht="13.5">
      <c r="T64"/>
      <c r="U64"/>
      <c r="V64"/>
    </row>
    <row r="65" spans="20:22" ht="13.5">
      <c r="T65"/>
      <c r="U65"/>
      <c r="V65"/>
    </row>
    <row r="66" spans="20:22" ht="13.5">
      <c r="T66"/>
      <c r="U66"/>
      <c r="V66"/>
    </row>
    <row r="67" spans="20:22" ht="13.5">
      <c r="T67"/>
      <c r="U67"/>
      <c r="V67"/>
    </row>
  </sheetData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:IV16384"/>
    </sheetView>
  </sheetViews>
  <sheetFormatPr defaultColWidth="9.59765625" defaultRowHeight="13.5" outlineLevelRow="1" outlineLevelCol="1"/>
  <cols>
    <col min="1" max="1" width="42.59765625" style="3" customWidth="1"/>
    <col min="2" max="2" width="7" style="3" customWidth="1"/>
    <col min="3" max="6" width="7" style="3" customWidth="1" outlineLevel="1"/>
    <col min="7" max="7" width="7" style="3" customWidth="1"/>
    <col min="8" max="9" width="7" style="3" customWidth="1" outlineLevel="1"/>
    <col min="10" max="10" width="7" style="3" customWidth="1"/>
    <col min="11" max="11" width="7" style="3" customWidth="1" outlineLevel="1"/>
    <col min="12" max="12" width="7" style="3" customWidth="1"/>
    <col min="13" max="13" width="7" style="3" customWidth="1" outlineLevel="1"/>
    <col min="14" max="17" width="7" style="3" customWidth="1"/>
    <col min="18" max="19" width="7" style="0" customWidth="1"/>
  </cols>
  <sheetData>
    <row r="1" spans="1:19" ht="18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8:19" ht="1.5" customHeight="1">
      <c r="R2" s="3"/>
      <c r="S2" s="3"/>
    </row>
    <row r="3" spans="1:19" ht="13.5">
      <c r="A3" s="30"/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1985</v>
      </c>
      <c r="H3" s="3">
        <v>1986</v>
      </c>
      <c r="I3" s="3">
        <v>1987</v>
      </c>
      <c r="J3" s="3">
        <v>1988</v>
      </c>
      <c r="K3" s="3">
        <v>1989</v>
      </c>
      <c r="L3" s="3">
        <v>1990</v>
      </c>
      <c r="M3" s="3">
        <v>1991</v>
      </c>
      <c r="N3" s="3">
        <v>1992</v>
      </c>
      <c r="O3" s="3">
        <v>1993</v>
      </c>
      <c r="P3" s="3">
        <v>1994</v>
      </c>
      <c r="Q3" s="3">
        <v>1995</v>
      </c>
      <c r="R3" s="3">
        <v>1996</v>
      </c>
      <c r="S3" s="3">
        <v>1997</v>
      </c>
    </row>
    <row r="4" spans="1:19" ht="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8:19" ht="1.5" customHeight="1">
      <c r="R5" s="3"/>
      <c r="S5" s="3"/>
    </row>
    <row r="6" spans="1:19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 outlineLevel="1">
      <c r="A7" s="3" t="s">
        <v>11</v>
      </c>
      <c r="B7" s="23">
        <f aca="true" t="shared" si="0" ref="B7:Q7">B9+B16+B17+B13+B14+B15+B18+B19+B20+B21</f>
        <v>4408.063</v>
      </c>
      <c r="C7" s="23">
        <f t="shared" si="0"/>
        <v>4128.094</v>
      </c>
      <c r="D7" s="23">
        <f t="shared" si="0"/>
        <v>4206.177</v>
      </c>
      <c r="E7" s="23">
        <f t="shared" si="0"/>
        <v>4285.568</v>
      </c>
      <c r="F7" s="23">
        <f t="shared" si="0"/>
        <v>4363.3189999999995</v>
      </c>
      <c r="G7" s="23">
        <f t="shared" si="0"/>
        <v>4801.397694</v>
      </c>
      <c r="H7" s="23">
        <f t="shared" si="0"/>
        <v>4885.493884</v>
      </c>
      <c r="I7" s="23">
        <f t="shared" si="0"/>
        <v>4971.232768999999</v>
      </c>
      <c r="J7" s="23">
        <f t="shared" si="0"/>
        <v>5058.068254</v>
      </c>
      <c r="K7" s="23">
        <f t="shared" si="0"/>
        <v>5144.532419000001</v>
      </c>
      <c r="L7" s="23">
        <f t="shared" si="0"/>
        <v>5232.179001</v>
      </c>
      <c r="M7" s="23">
        <f t="shared" si="0"/>
        <v>5318.1470420000005</v>
      </c>
      <c r="N7" s="23">
        <f t="shared" si="0"/>
        <v>5401.18893</v>
      </c>
      <c r="O7" s="23">
        <f t="shared" si="0"/>
        <v>5480.46557</v>
      </c>
      <c r="P7" s="23">
        <f t="shared" si="0"/>
        <v>5559.476496</v>
      </c>
      <c r="Q7" s="23">
        <f t="shared" si="0"/>
        <v>5640.411759</v>
      </c>
      <c r="R7" s="23">
        <f>R9+R16+R17+R13+R14+R15+R18+R19+R20+R21</f>
        <v>5719.800843</v>
      </c>
      <c r="S7" s="23">
        <f>S9+S16+S17+S13+S14+S15+S18+S19+S20+S21</f>
        <v>5800.523465270891</v>
      </c>
    </row>
    <row r="8" spans="2:19" ht="1.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3.5">
      <c r="A9" s="3" t="s">
        <v>14</v>
      </c>
      <c r="B9" s="23">
        <f aca="true" t="shared" si="1" ref="B9:Q9">B10+B11</f>
        <v>365.31</v>
      </c>
      <c r="C9" s="23">
        <f t="shared" si="1"/>
        <v>10.76</v>
      </c>
      <c r="D9" s="23">
        <f t="shared" si="1"/>
        <v>10.816</v>
      </c>
      <c r="E9" s="23">
        <f t="shared" si="1"/>
        <v>10.847</v>
      </c>
      <c r="F9" s="23">
        <f t="shared" si="1"/>
        <v>10.884</v>
      </c>
      <c r="G9" s="23">
        <f t="shared" si="1"/>
        <v>369.72769399999993</v>
      </c>
      <c r="H9" s="23">
        <f t="shared" si="1"/>
        <v>370.525884</v>
      </c>
      <c r="I9" s="23">
        <f t="shared" si="1"/>
        <v>371.342769</v>
      </c>
      <c r="J9" s="23">
        <f t="shared" si="1"/>
        <v>372.567254</v>
      </c>
      <c r="K9" s="23">
        <f t="shared" si="1"/>
        <v>374.069419</v>
      </c>
      <c r="L9" s="23">
        <f t="shared" si="1"/>
        <v>375.80100100000004</v>
      </c>
      <c r="M9" s="23">
        <f t="shared" si="1"/>
        <v>377.610042</v>
      </c>
      <c r="N9" s="23">
        <f t="shared" si="1"/>
        <v>379.48592999999994</v>
      </c>
      <c r="O9" s="23">
        <f t="shared" si="1"/>
        <v>381.29356999999993</v>
      </c>
      <c r="P9" s="23">
        <f t="shared" si="1"/>
        <v>382.6294959999999</v>
      </c>
      <c r="Q9" s="23">
        <f t="shared" si="1"/>
        <v>383.809759</v>
      </c>
      <c r="R9" s="23">
        <f>R10+R11</f>
        <v>384.91284300000007</v>
      </c>
      <c r="S9" s="23">
        <f>S10+S11</f>
        <v>386.02201887561245</v>
      </c>
    </row>
    <row r="10" spans="1:19" ht="13.5">
      <c r="A10" s="3" t="s">
        <v>15</v>
      </c>
      <c r="B10" s="23">
        <f>'[1]Sheet1'!$S$74</f>
        <v>354.611</v>
      </c>
      <c r="C10" s="23"/>
      <c r="D10" s="23"/>
      <c r="E10" s="23"/>
      <c r="F10" s="23"/>
      <c r="G10" s="23">
        <f>'[2]Summary'!B63</f>
        <v>358.79969399999993</v>
      </c>
      <c r="H10" s="23">
        <f>'[2]Summary'!C63</f>
        <v>359.542884</v>
      </c>
      <c r="I10" s="23">
        <f>'[2]Summary'!D63</f>
        <v>360.29076899999995</v>
      </c>
      <c r="J10" s="23">
        <f>'[2]Summary'!E63</f>
        <v>361.437254</v>
      </c>
      <c r="K10" s="23">
        <f>'[2]Summary'!F63</f>
        <v>362.866419</v>
      </c>
      <c r="L10" s="23">
        <f>'[2]Summary'!G63</f>
        <v>364.50900100000007</v>
      </c>
      <c r="M10" s="23">
        <f>'[2]Summary'!H63</f>
        <v>366.21704200000005</v>
      </c>
      <c r="N10" s="23">
        <f>'[2]Summary'!I63</f>
        <v>367.99592999999993</v>
      </c>
      <c r="O10" s="23">
        <f>'[2]Summary'!J63</f>
        <v>369.72856999999993</v>
      </c>
      <c r="P10" s="23">
        <f>'[2]Summary'!K63</f>
        <v>370.9894959999999</v>
      </c>
      <c r="Q10" s="23">
        <f>'[2]Summary'!L63</f>
        <v>372.102759</v>
      </c>
      <c r="R10" s="23">
        <f>'[2]Summary'!M63</f>
        <v>373.15784300000007</v>
      </c>
      <c r="S10" s="23">
        <f>'[2]Summary'!N63</f>
        <v>374.23501887561247</v>
      </c>
    </row>
    <row r="11" spans="1:19" ht="13.5">
      <c r="A11" s="3" t="s">
        <v>16</v>
      </c>
      <c r="B11" s="23">
        <f>'[3]Summary'!B74</f>
        <v>10.699</v>
      </c>
      <c r="C11" s="23">
        <f>'[3]Summary'!C74</f>
        <v>10.76</v>
      </c>
      <c r="D11" s="23">
        <f>'[3]Summary'!D74</f>
        <v>10.816</v>
      </c>
      <c r="E11" s="23">
        <f>'[3]Summary'!E74</f>
        <v>10.847</v>
      </c>
      <c r="F11" s="23">
        <f>'[3]Summary'!F74</f>
        <v>10.884</v>
      </c>
      <c r="G11" s="23">
        <f>'[3]Summary'!G74</f>
        <v>10.928</v>
      </c>
      <c r="H11" s="23">
        <f>'[3]Summary'!H74</f>
        <v>10.983</v>
      </c>
      <c r="I11" s="23">
        <f>'[3]Summary'!I74</f>
        <v>11.052</v>
      </c>
      <c r="J11" s="23">
        <f>'[3]Summary'!J74</f>
        <v>11.13</v>
      </c>
      <c r="K11" s="23">
        <f>'[3]Summary'!K74</f>
        <v>11.203</v>
      </c>
      <c r="L11" s="23">
        <f>'[3]Summary'!L74</f>
        <v>11.292</v>
      </c>
      <c r="M11" s="23">
        <f>'[3]Summary'!M74</f>
        <v>11.393</v>
      </c>
      <c r="N11" s="23">
        <f>'[3]Summary'!N74</f>
        <v>11.49</v>
      </c>
      <c r="O11" s="23">
        <f>'[3]Summary'!O74</f>
        <v>11.565</v>
      </c>
      <c r="P11" s="23">
        <f>'[3]Summary'!P74</f>
        <v>11.64</v>
      </c>
      <c r="Q11" s="23">
        <f>'[3]Summary'!Q74</f>
        <v>11.707</v>
      </c>
      <c r="R11" s="23">
        <f>'[3]Summary'!R74</f>
        <v>11.755</v>
      </c>
      <c r="S11" s="23">
        <f>'[3]Summary'!S74</f>
        <v>11.787</v>
      </c>
    </row>
    <row r="12" spans="1:19" ht="13.5">
      <c r="A12" s="3" t="s">
        <v>17</v>
      </c>
      <c r="B12" s="23">
        <f>B13+B14+B15</f>
        <v>498.177</v>
      </c>
      <c r="C12" s="23">
        <f aca="true" t="shared" si="2" ref="C12:Q12">C13+C14+C15</f>
        <v>504.49600000000004</v>
      </c>
      <c r="D12" s="23">
        <f t="shared" si="2"/>
        <v>510.84499999999997</v>
      </c>
      <c r="E12" s="23">
        <f t="shared" si="2"/>
        <v>517.056</v>
      </c>
      <c r="F12" s="23">
        <f t="shared" si="2"/>
        <v>523.1170000000001</v>
      </c>
      <c r="G12" s="23">
        <f t="shared" si="2"/>
        <v>529.244</v>
      </c>
      <c r="H12" s="23">
        <f t="shared" si="2"/>
        <v>535.353</v>
      </c>
      <c r="I12" s="23">
        <f t="shared" si="2"/>
        <v>541.413</v>
      </c>
      <c r="J12" s="23">
        <f t="shared" si="2"/>
        <v>547.51</v>
      </c>
      <c r="K12" s="23">
        <f t="shared" si="2"/>
        <v>553.878</v>
      </c>
      <c r="L12" s="23">
        <f t="shared" si="2"/>
        <v>560.462</v>
      </c>
      <c r="M12" s="23">
        <f t="shared" si="2"/>
        <v>566.814</v>
      </c>
      <c r="N12" s="23">
        <f t="shared" si="2"/>
        <v>573.212</v>
      </c>
      <c r="O12" s="23">
        <f t="shared" si="2"/>
        <v>579.449</v>
      </c>
      <c r="P12" s="23">
        <f t="shared" si="2"/>
        <v>585.401</v>
      </c>
      <c r="Q12" s="23">
        <f t="shared" si="2"/>
        <v>592.2159999999999</v>
      </c>
      <c r="R12" s="23">
        <f>R13+R14+R15</f>
        <v>598.1170000000001</v>
      </c>
      <c r="S12" s="23">
        <f>S13+S14+S15</f>
        <v>602.8439999999999</v>
      </c>
    </row>
    <row r="13" spans="1:19" ht="13.5">
      <c r="A13" s="3" t="s">
        <v>18</v>
      </c>
      <c r="B13" s="23">
        <f>'[4]Summary'!B74</f>
        <v>319.099</v>
      </c>
      <c r="C13" s="23">
        <f>'[4]Summary'!C74</f>
        <v>323.226</v>
      </c>
      <c r="D13" s="23">
        <f>'[4]Summary'!D74</f>
        <v>327.34</v>
      </c>
      <c r="E13" s="23">
        <f>'[4]Summary'!E74</f>
        <v>331.313</v>
      </c>
      <c r="F13" s="23">
        <f>'[4]Summary'!F74</f>
        <v>335.19</v>
      </c>
      <c r="G13" s="23">
        <f>'[4]Summary'!G74</f>
        <v>339.128</v>
      </c>
      <c r="H13" s="23">
        <f>'[4]Summary'!H74</f>
        <v>343.135</v>
      </c>
      <c r="I13" s="23">
        <f>'[4]Summary'!I74</f>
        <v>347.194</v>
      </c>
      <c r="J13" s="23">
        <f>'[4]Summary'!J74</f>
        <v>351.336</v>
      </c>
      <c r="K13" s="23">
        <f>'[4]Summary'!K74</f>
        <v>355.721</v>
      </c>
      <c r="L13" s="23">
        <f>'[4]Summary'!L74</f>
        <v>360.291</v>
      </c>
      <c r="M13" s="23">
        <f>'[4]Summary'!M74</f>
        <v>364.828</v>
      </c>
      <c r="N13" s="23">
        <f>'[4]Summary'!N74</f>
        <v>369.482</v>
      </c>
      <c r="O13" s="23">
        <f>'[4]Summary'!O74</f>
        <v>374.067</v>
      </c>
      <c r="P13" s="23">
        <f>'[4]Summary'!P74</f>
        <v>378.411</v>
      </c>
      <c r="Q13" s="23">
        <f>'[4]Summary'!Q74</f>
        <v>383.272</v>
      </c>
      <c r="R13" s="23">
        <f>'[4]Summary'!R74</f>
        <v>387.533</v>
      </c>
      <c r="S13" s="23">
        <f>'[4]Summary'!S74</f>
        <v>390.64</v>
      </c>
    </row>
    <row r="14" spans="1:19" ht="13.5">
      <c r="A14" s="3" t="s">
        <v>19</v>
      </c>
      <c r="B14" s="23">
        <f>'[5]Summary'!B74</f>
        <v>134.639</v>
      </c>
      <c r="C14" s="23">
        <f>'[5]Summary'!C74</f>
        <v>135.73</v>
      </c>
      <c r="D14" s="23">
        <f>'[5]Summary'!D74</f>
        <v>136.817</v>
      </c>
      <c r="E14" s="23">
        <f>'[5]Summary'!E74</f>
        <v>137.879</v>
      </c>
      <c r="F14" s="23">
        <f>'[5]Summary'!F74</f>
        <v>138.857</v>
      </c>
      <c r="G14" s="23">
        <f>'[5]Summary'!G74</f>
        <v>139.81</v>
      </c>
      <c r="H14" s="23">
        <f>'[5]Summary'!H74</f>
        <v>140.785</v>
      </c>
      <c r="I14" s="23">
        <f>'[5]Summary'!I74</f>
        <v>141.658</v>
      </c>
      <c r="J14" s="23">
        <f>'[5]Summary'!J74</f>
        <v>142.459</v>
      </c>
      <c r="K14" s="23">
        <f>'[5]Summary'!K74</f>
        <v>143.264</v>
      </c>
      <c r="L14" s="23">
        <f>'[5]Summary'!L74</f>
        <v>143.968</v>
      </c>
      <c r="M14" s="23">
        <f>'[5]Summary'!M74</f>
        <v>144.681</v>
      </c>
      <c r="N14" s="23">
        <f>'[5]Summary'!N74</f>
        <v>145.329</v>
      </c>
      <c r="O14" s="23">
        <f>'[5]Summary'!O74</f>
        <v>145.891</v>
      </c>
      <c r="P14" s="23">
        <f>'[5]Summary'!P74</f>
        <v>146.417</v>
      </c>
      <c r="Q14" s="23">
        <f>'[5]Summary'!Q74</f>
        <v>147.298</v>
      </c>
      <c r="R14" s="23">
        <f>'[5]Summary'!R74</f>
        <v>147.889</v>
      </c>
      <c r="S14" s="23">
        <f>'[5]Summary'!S74</f>
        <v>148.459</v>
      </c>
    </row>
    <row r="15" spans="1:19" ht="13.5">
      <c r="A15" s="3" t="s">
        <v>20</v>
      </c>
      <c r="B15" s="23">
        <f>'[6]Summary'!B74</f>
        <v>44.439</v>
      </c>
      <c r="C15" s="23">
        <f>'[6]Summary'!C74</f>
        <v>45.54</v>
      </c>
      <c r="D15" s="23">
        <f>'[6]Summary'!D74</f>
        <v>46.688</v>
      </c>
      <c r="E15" s="23">
        <f>'[6]Summary'!E74</f>
        <v>47.864</v>
      </c>
      <c r="F15" s="23">
        <f>'[6]Summary'!F74</f>
        <v>49.07</v>
      </c>
      <c r="G15" s="23">
        <f>'[6]Summary'!G74</f>
        <v>50.306</v>
      </c>
      <c r="H15" s="23">
        <f>'[6]Summary'!H74</f>
        <v>51.433</v>
      </c>
      <c r="I15" s="23">
        <f>'[6]Summary'!I74</f>
        <v>52.561</v>
      </c>
      <c r="J15" s="23">
        <f>'[6]Summary'!J74</f>
        <v>53.715</v>
      </c>
      <c r="K15" s="23">
        <f>'[6]Summary'!K74</f>
        <v>54.893</v>
      </c>
      <c r="L15" s="23">
        <f>'[6]Summary'!L74</f>
        <v>56.203</v>
      </c>
      <c r="M15" s="23">
        <f>'[6]Summary'!M74</f>
        <v>57.305</v>
      </c>
      <c r="N15" s="23">
        <f>'[6]Summary'!N74</f>
        <v>58.401</v>
      </c>
      <c r="O15" s="23">
        <f>'[6]Summary'!O74</f>
        <v>59.491</v>
      </c>
      <c r="P15" s="23">
        <f>'[6]Summary'!P74</f>
        <v>60.573</v>
      </c>
      <c r="Q15" s="23">
        <f>'[6]Summary'!Q74</f>
        <v>61.646</v>
      </c>
      <c r="R15" s="23">
        <f>'[6]Summary'!R74</f>
        <v>62.695</v>
      </c>
      <c r="S15" s="23">
        <f>'[6]Summary'!S74</f>
        <v>63.745</v>
      </c>
    </row>
    <row r="16" spans="1:19" ht="13.5">
      <c r="A16" s="3" t="s">
        <v>21</v>
      </c>
      <c r="B16" s="23">
        <f>'[7]Summary'!B74</f>
        <v>117.59</v>
      </c>
      <c r="C16" s="23">
        <f>'[7]Summary'!C74</f>
        <v>118.351</v>
      </c>
      <c r="D16" s="23">
        <f>'[7]Summary'!D74</f>
        <v>119.024</v>
      </c>
      <c r="E16" s="23">
        <f>'[7]Summary'!E74</f>
        <v>119.652</v>
      </c>
      <c r="F16" s="23">
        <f>'[7]Summary'!F74</f>
        <v>120.271</v>
      </c>
      <c r="G16" s="23">
        <f>'[7]Summary'!G74</f>
        <v>120.861</v>
      </c>
      <c r="H16" s="23">
        <f>'[7]Summary'!H74</f>
        <v>121.394</v>
      </c>
      <c r="I16" s="23">
        <f>'[7]Summary'!I74</f>
        <v>121.868</v>
      </c>
      <c r="J16" s="23">
        <f>'[7]Summary'!J74</f>
        <v>122.336</v>
      </c>
      <c r="K16" s="23">
        <f>'[7]Summary'!K74</f>
        <v>122.59</v>
      </c>
      <c r="L16" s="23">
        <f>'[7]Summary'!L74</f>
        <v>122.772</v>
      </c>
      <c r="M16" s="23">
        <f>'[7]Summary'!M74</f>
        <v>122.837</v>
      </c>
      <c r="N16" s="23">
        <f>'[7]Summary'!N74</f>
        <v>122.456</v>
      </c>
      <c r="O16" s="23">
        <f>'[7]Summary'!O74</f>
        <v>122.33</v>
      </c>
      <c r="P16" s="23">
        <f>'[7]Summary'!P74</f>
        <v>122.052</v>
      </c>
      <c r="Q16" s="23">
        <f>'[7]Summary'!Q74</f>
        <v>121.838</v>
      </c>
      <c r="R16" s="23">
        <f>'[7]Summary'!R74</f>
        <v>121.687</v>
      </c>
      <c r="S16" s="23">
        <f>'[7]Summary'!S74</f>
        <v>120.972087970123</v>
      </c>
    </row>
    <row r="17" spans="1:19" ht="13.5">
      <c r="A17" s="3" t="s">
        <v>22</v>
      </c>
      <c r="B17" s="23">
        <f>'[8]Summary'!B74</f>
        <v>265.973</v>
      </c>
      <c r="C17" s="23">
        <f>'[8]Summary'!C74</f>
        <v>268.217</v>
      </c>
      <c r="D17" s="23">
        <f>'[8]Summary'!D74</f>
        <v>270.533</v>
      </c>
      <c r="E17" s="23">
        <f>'[8]Summary'!E74</f>
        <v>273.01</v>
      </c>
      <c r="F17" s="23">
        <f>'[8]Summary'!F74</f>
        <v>275.574</v>
      </c>
      <c r="G17" s="23">
        <f>'[8]Summary'!G74</f>
        <v>278.108</v>
      </c>
      <c r="H17" s="23">
        <f>'[8]Summary'!H74</f>
        <v>280.646</v>
      </c>
      <c r="I17" s="23">
        <f>'[8]Summary'!I74</f>
        <v>283.124</v>
      </c>
      <c r="J17" s="23">
        <f>'[8]Summary'!J74</f>
        <v>285.482</v>
      </c>
      <c r="K17" s="23">
        <f>'[8]Summary'!K74</f>
        <v>287.011</v>
      </c>
      <c r="L17" s="23">
        <f>'[8]Summary'!L74</f>
        <v>288.994</v>
      </c>
      <c r="M17" s="23">
        <f>'[8]Summary'!M74</f>
        <v>290.627</v>
      </c>
      <c r="N17" s="23">
        <f>'[8]Summary'!N74</f>
        <v>291.825</v>
      </c>
      <c r="O17" s="23">
        <f>'[8]Summary'!O74</f>
        <v>292.307</v>
      </c>
      <c r="P17" s="23">
        <f>'[8]Summary'!P74</f>
        <v>292.392</v>
      </c>
      <c r="Q17" s="23">
        <f>'[8]Summary'!Q74</f>
        <v>292.312</v>
      </c>
      <c r="R17" s="23">
        <f>'[8]Summary'!R74</f>
        <v>291.954</v>
      </c>
      <c r="S17" s="23">
        <f>'[8]Summary'!S74</f>
        <v>291.9082823271</v>
      </c>
    </row>
    <row r="18" spans="1:19" ht="13.5">
      <c r="A18" s="3" t="s">
        <v>23</v>
      </c>
      <c r="B18" s="23">
        <f>'[9]Summary'!B74</f>
        <v>466.016</v>
      </c>
      <c r="C18" s="23">
        <f>'[9]Summary'!C74</f>
        <v>479.615</v>
      </c>
      <c r="D18" s="23">
        <f>'[9]Summary'!D74</f>
        <v>493.726</v>
      </c>
      <c r="E18" s="23">
        <f>'[9]Summary'!E74</f>
        <v>508.697</v>
      </c>
      <c r="F18" s="23">
        <f>'[9]Summary'!F74</f>
        <v>523.107</v>
      </c>
      <c r="G18" s="23">
        <f>'[9]Summary'!G74</f>
        <v>538.212</v>
      </c>
      <c r="H18" s="23">
        <f>'[9]Summary'!H74</f>
        <v>553.537</v>
      </c>
      <c r="I18" s="23">
        <f>'[9]Summary'!I74</f>
        <v>569.148</v>
      </c>
      <c r="J18" s="23">
        <f>'[9]Summary'!J74</f>
        <v>585.071</v>
      </c>
      <c r="K18" s="23">
        <f>'[9]Summary'!K74</f>
        <v>601.295</v>
      </c>
      <c r="L18" s="23">
        <f>'[9]Summary'!L74</f>
        <v>618.082</v>
      </c>
      <c r="M18" s="23">
        <f>'[9]Summary'!M74</f>
        <v>634.242</v>
      </c>
      <c r="N18" s="23">
        <f>'[9]Summary'!N74</f>
        <v>651.669</v>
      </c>
      <c r="O18" s="23">
        <f>'[9]Summary'!O74</f>
        <v>666.447</v>
      </c>
      <c r="P18" s="23">
        <f>'[9]Summary'!P74</f>
        <v>683.34</v>
      </c>
      <c r="Q18" s="23">
        <f>'[9]Summary'!Q74</f>
        <v>701.718</v>
      </c>
      <c r="R18" s="23">
        <f>'[9]Summary'!R74</f>
        <v>720.5</v>
      </c>
      <c r="S18" s="23">
        <f>'[9]Summary'!S74</f>
        <v>739.4479564047581</v>
      </c>
    </row>
    <row r="19" spans="1:19" ht="13.5">
      <c r="A19" s="3" t="s">
        <v>24</v>
      </c>
      <c r="B19" s="23">
        <f>'[10]Summary'!B74</f>
        <v>91.888</v>
      </c>
      <c r="C19" s="23">
        <f>'[10]Summary'!C74</f>
        <v>95.304</v>
      </c>
      <c r="D19" s="23">
        <f>'[10]Summary'!D74</f>
        <v>98.873</v>
      </c>
      <c r="E19" s="23">
        <f>'[10]Summary'!E74</f>
        <v>102.527</v>
      </c>
      <c r="F19" s="23">
        <f>'[10]Summary'!F74</f>
        <v>106.206</v>
      </c>
      <c r="G19" s="23">
        <f>'[10]Summary'!G74</f>
        <v>109.919</v>
      </c>
      <c r="H19" s="23">
        <f>'[10]Summary'!H74</f>
        <v>113.643</v>
      </c>
      <c r="I19" s="23">
        <f>'[10]Summary'!I74</f>
        <v>117.457</v>
      </c>
      <c r="J19" s="23">
        <f>'[10]Summary'!J74</f>
        <v>121.397</v>
      </c>
      <c r="K19" s="23">
        <f>'[10]Summary'!K74</f>
        <v>125.43</v>
      </c>
      <c r="L19" s="23">
        <f>'[10]Summary'!L74</f>
        <v>129.653</v>
      </c>
      <c r="M19" s="23">
        <f>'[10]Summary'!M74</f>
        <v>134.428</v>
      </c>
      <c r="N19" s="23">
        <f>'[10]Summary'!N74</f>
        <v>138.568</v>
      </c>
      <c r="O19" s="23">
        <f>'[10]Summary'!O74</f>
        <v>142.775</v>
      </c>
      <c r="P19" s="23">
        <f>'[10]Summary'!P74</f>
        <v>147.313</v>
      </c>
      <c r="Q19" s="23">
        <f>'[10]Summary'!Q74</f>
        <v>151.426</v>
      </c>
      <c r="R19" s="23">
        <f>'[10]Summary'!R74</f>
        <v>155.199</v>
      </c>
      <c r="S19" s="23">
        <f>'[10]Summary'!S74</f>
        <v>159.402623223158</v>
      </c>
    </row>
    <row r="20" spans="1:19" ht="13.5">
      <c r="A20" s="3" t="s">
        <v>25</v>
      </c>
      <c r="B20" s="23">
        <f>'[11]Summary'!B74</f>
        <v>2313.824</v>
      </c>
      <c r="C20" s="23">
        <f>'[11]Summary'!C74</f>
        <v>2355.942</v>
      </c>
      <c r="D20" s="23">
        <f>'[11]Summary'!D74</f>
        <v>2400.669</v>
      </c>
      <c r="E20" s="23">
        <f>'[11]Summary'!E74</f>
        <v>2445.745</v>
      </c>
      <c r="F20" s="23">
        <f>'[11]Summary'!F74</f>
        <v>2489.768</v>
      </c>
      <c r="G20" s="23">
        <f>'[11]Summary'!G74</f>
        <v>2534.571</v>
      </c>
      <c r="H20" s="23">
        <f>'[11]Summary'!H74</f>
        <v>2583.167</v>
      </c>
      <c r="I20" s="23">
        <f>'[11]Summary'!I74</f>
        <v>2633.313</v>
      </c>
      <c r="J20" s="23">
        <f>'[11]Summary'!J74</f>
        <v>2683.975</v>
      </c>
      <c r="K20" s="23">
        <f>'[11]Summary'!K74</f>
        <v>2734.222</v>
      </c>
      <c r="L20" s="23">
        <f>'[11]Summary'!L74</f>
        <v>2784.079</v>
      </c>
      <c r="M20" s="23">
        <f>'[11]Summary'!M74</f>
        <v>2832.98</v>
      </c>
      <c r="N20" s="23">
        <f>'[11]Summary'!N74</f>
        <v>2879.077</v>
      </c>
      <c r="O20" s="23">
        <f>'[11]Summary'!O74</f>
        <v>2924.685</v>
      </c>
      <c r="P20" s="23">
        <f>'[11]Summary'!P74</f>
        <v>2968.879</v>
      </c>
      <c r="Q20" s="23">
        <f>'[11]Summary'!Q74</f>
        <v>3013.382</v>
      </c>
      <c r="R20" s="23">
        <f>'[11]Summary'!R74</f>
        <v>3057.5</v>
      </c>
      <c r="S20" s="23">
        <f>'[11]Summary'!S74</f>
        <v>3103.521305505901</v>
      </c>
    </row>
    <row r="21" spans="1:19" ht="13.5" customHeight="1">
      <c r="A21" s="3" t="s">
        <v>26</v>
      </c>
      <c r="B21" s="23">
        <f>'[12]Summary'!B74</f>
        <v>289.285</v>
      </c>
      <c r="C21" s="23">
        <f>'[12]Summary'!C74</f>
        <v>295.409</v>
      </c>
      <c r="D21" s="23">
        <f>'[12]Summary'!D74</f>
        <v>301.691</v>
      </c>
      <c r="E21" s="23">
        <f>'[12]Summary'!E74</f>
        <v>308.034</v>
      </c>
      <c r="F21" s="23">
        <f>'[12]Summary'!F74</f>
        <v>314.392</v>
      </c>
      <c r="G21" s="23">
        <f>'[12]Summary'!G74</f>
        <v>320.755</v>
      </c>
      <c r="H21" s="23">
        <f>'[12]Summary'!H74</f>
        <v>327.228</v>
      </c>
      <c r="I21" s="23">
        <f>'[12]Summary'!I74</f>
        <v>333.567</v>
      </c>
      <c r="J21" s="23">
        <f>'[12]Summary'!J74</f>
        <v>339.73</v>
      </c>
      <c r="K21" s="23">
        <f>'[12]Summary'!K74</f>
        <v>346.037</v>
      </c>
      <c r="L21" s="23">
        <f>'[12]Summary'!L74</f>
        <v>352.336</v>
      </c>
      <c r="M21" s="23">
        <f>'[12]Summary'!M74</f>
        <v>358.609</v>
      </c>
      <c r="N21" s="23">
        <f>'[12]Summary'!N74</f>
        <v>364.896</v>
      </c>
      <c r="O21" s="23">
        <f>'[12]Summary'!O74</f>
        <v>371.179</v>
      </c>
      <c r="P21" s="23">
        <f>'[12]Summary'!P74</f>
        <v>377.47</v>
      </c>
      <c r="Q21" s="23">
        <f>'[12]Summary'!Q74</f>
        <v>383.71</v>
      </c>
      <c r="R21" s="23">
        <f>'[12]Summary'!R74</f>
        <v>389.931</v>
      </c>
      <c r="S21" s="23">
        <f>'[12]Summary'!S74</f>
        <v>396.4051909642385</v>
      </c>
    </row>
    <row r="22" spans="1:19" ht="1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 customHeight="1">
      <c r="A23" s="3" t="s">
        <v>29</v>
      </c>
      <c r="R23" s="3"/>
      <c r="S23" s="3"/>
    </row>
    <row r="24" spans="18:19" ht="13.5">
      <c r="R24" s="3"/>
      <c r="S24" s="3"/>
    </row>
    <row r="25" spans="1:19" ht="13.5">
      <c r="A25" s="3" t="s">
        <v>35</v>
      </c>
      <c r="B25" s="23">
        <f>B9+B12</f>
        <v>863.4870000000001</v>
      </c>
      <c r="C25" s="23">
        <f aca="true" t="shared" si="3" ref="C25:Q25">C9+C12</f>
        <v>515.2560000000001</v>
      </c>
      <c r="D25" s="23">
        <f t="shared" si="3"/>
        <v>521.661</v>
      </c>
      <c r="E25" s="23">
        <f t="shared" si="3"/>
        <v>527.903</v>
      </c>
      <c r="F25" s="23">
        <f t="shared" si="3"/>
        <v>534.0010000000001</v>
      </c>
      <c r="G25" s="23">
        <f t="shared" si="3"/>
        <v>898.971694</v>
      </c>
      <c r="H25" s="23">
        <f t="shared" si="3"/>
        <v>905.878884</v>
      </c>
      <c r="I25" s="23">
        <f t="shared" si="3"/>
        <v>912.755769</v>
      </c>
      <c r="J25" s="23">
        <f t="shared" si="3"/>
        <v>920.077254</v>
      </c>
      <c r="K25" s="23">
        <f t="shared" si="3"/>
        <v>927.9474190000001</v>
      </c>
      <c r="L25" s="23">
        <f t="shared" si="3"/>
        <v>936.263001</v>
      </c>
      <c r="M25" s="23">
        <f t="shared" si="3"/>
        <v>944.424042</v>
      </c>
      <c r="N25" s="23">
        <f t="shared" si="3"/>
        <v>952.6979299999999</v>
      </c>
      <c r="O25" s="23">
        <f t="shared" si="3"/>
        <v>960.7425699999999</v>
      </c>
      <c r="P25" s="23">
        <f t="shared" si="3"/>
        <v>968.0304959999999</v>
      </c>
      <c r="Q25" s="23">
        <f t="shared" si="3"/>
        <v>976.0257589999999</v>
      </c>
      <c r="R25" s="23">
        <f>R9+R12</f>
        <v>983.0298430000001</v>
      </c>
      <c r="S25" s="23">
        <f>S9+S12</f>
        <v>988.8660188756123</v>
      </c>
    </row>
    <row r="26" spans="1:19" ht="13.5">
      <c r="A26" s="3" t="s">
        <v>36</v>
      </c>
      <c r="B26" s="23">
        <f>B18+B19+B20+B21</f>
        <v>3161.013</v>
      </c>
      <c r="C26" s="23">
        <f aca="true" t="shared" si="4" ref="C26:Q26">C18+C19+C20+C21</f>
        <v>3226.27</v>
      </c>
      <c r="D26" s="23">
        <f t="shared" si="4"/>
        <v>3294.959</v>
      </c>
      <c r="E26" s="23">
        <f t="shared" si="4"/>
        <v>3365.003</v>
      </c>
      <c r="F26" s="23">
        <f t="shared" si="4"/>
        <v>3433.473</v>
      </c>
      <c r="G26" s="23">
        <f t="shared" si="4"/>
        <v>3503.457</v>
      </c>
      <c r="H26" s="23">
        <f t="shared" si="4"/>
        <v>3577.575</v>
      </c>
      <c r="I26" s="23">
        <f t="shared" si="4"/>
        <v>3653.485</v>
      </c>
      <c r="J26" s="23">
        <f t="shared" si="4"/>
        <v>3730.1730000000002</v>
      </c>
      <c r="K26" s="23">
        <f t="shared" si="4"/>
        <v>3806.984</v>
      </c>
      <c r="L26" s="23">
        <f t="shared" si="4"/>
        <v>3884.1500000000005</v>
      </c>
      <c r="M26" s="23">
        <f t="shared" si="4"/>
        <v>3960.259</v>
      </c>
      <c r="N26" s="23">
        <f t="shared" si="4"/>
        <v>4034.2100000000005</v>
      </c>
      <c r="O26" s="23">
        <f t="shared" si="4"/>
        <v>4105.086</v>
      </c>
      <c r="P26" s="23">
        <f t="shared" si="4"/>
        <v>4177.002</v>
      </c>
      <c r="Q26" s="23">
        <f t="shared" si="4"/>
        <v>4250.236</v>
      </c>
      <c r="R26" s="23">
        <f>R18+R19+R20+R21</f>
        <v>4323.13</v>
      </c>
      <c r="S26" s="23">
        <f>S18+S19+S20+S21</f>
        <v>4398.777076098056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A1">
      <selection activeCell="R29" sqref="R29"/>
    </sheetView>
  </sheetViews>
  <sheetFormatPr defaultColWidth="9.59765625" defaultRowHeight="13.5" outlineLevelRow="1" outlineLevelCol="1"/>
  <cols>
    <col min="1" max="1" width="33.3984375" style="3" customWidth="1"/>
    <col min="2" max="2" width="8" style="3" customWidth="1"/>
    <col min="3" max="6" width="8" style="3" hidden="1" customWidth="1" outlineLevel="1"/>
    <col min="7" max="7" width="8" style="3" customWidth="1" collapsed="1"/>
    <col min="8" max="9" width="8" style="3" hidden="1" customWidth="1" outlineLevel="1"/>
    <col min="10" max="10" width="8" style="3" customWidth="1" collapsed="1"/>
    <col min="11" max="11" width="8" style="3" hidden="1" customWidth="1" outlineLevel="1"/>
    <col min="12" max="12" width="8" style="3" customWidth="1" collapsed="1"/>
    <col min="13" max="13" width="8" style="3" hidden="1" customWidth="1" outlineLevel="1"/>
    <col min="14" max="16" width="8" style="3" hidden="1" customWidth="1" outlineLevel="1" collapsed="1"/>
    <col min="17" max="17" width="8" style="3" customWidth="1" collapsed="1"/>
    <col min="18" max="19" width="8" style="3" customWidth="1"/>
    <col min="20" max="21" width="9" style="3" customWidth="1"/>
    <col min="22" max="25" width="9" style="3" hidden="1" customWidth="1" outlineLevel="1"/>
    <col min="26" max="26" width="9" style="3" customWidth="1" collapsed="1"/>
    <col min="27" max="27" width="9" style="3" hidden="1" customWidth="1" outlineLevel="1" collapsed="1"/>
    <col min="28" max="28" width="9" style="3" hidden="1" customWidth="1" outlineLevel="1"/>
    <col min="29" max="29" width="9" style="0" customWidth="1" collapsed="1"/>
    <col min="31" max="31" width="13" style="0" customWidth="1"/>
  </cols>
  <sheetData>
    <row r="1" spans="1:30" ht="18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0:30" ht="1.5" customHeight="1"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1" ht="13.5">
      <c r="A3" s="27" t="s">
        <v>37</v>
      </c>
      <c r="B3" s="5">
        <v>1980</v>
      </c>
      <c r="C3" s="5">
        <v>1981</v>
      </c>
      <c r="D3" s="5">
        <v>1982</v>
      </c>
      <c r="E3" s="5">
        <v>1983</v>
      </c>
      <c r="F3" s="5">
        <v>1984</v>
      </c>
      <c r="G3" s="5">
        <v>1985</v>
      </c>
      <c r="H3" s="5">
        <v>1986</v>
      </c>
      <c r="I3" s="5">
        <v>1987</v>
      </c>
      <c r="J3" s="5">
        <v>1988</v>
      </c>
      <c r="K3" s="5">
        <v>1989</v>
      </c>
      <c r="L3" s="5">
        <v>1990</v>
      </c>
      <c r="M3" s="5">
        <v>1991</v>
      </c>
      <c r="N3" s="5">
        <v>1992</v>
      </c>
      <c r="O3" s="5">
        <v>1993</v>
      </c>
      <c r="P3" s="5">
        <v>1994</v>
      </c>
      <c r="Q3" s="5">
        <v>1995</v>
      </c>
      <c r="R3" s="5">
        <v>1996</v>
      </c>
      <c r="S3" s="5">
        <v>1997</v>
      </c>
      <c r="T3" s="6" t="s">
        <v>1</v>
      </c>
      <c r="U3" s="6" t="s">
        <v>2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31</v>
      </c>
      <c r="AA3" s="6" t="s">
        <v>7</v>
      </c>
      <c r="AB3" s="6" t="s">
        <v>8</v>
      </c>
      <c r="AC3" s="6" t="s">
        <v>9</v>
      </c>
      <c r="AD3" s="6" t="s">
        <v>30</v>
      </c>
      <c r="AE3" s="29" t="s">
        <v>33</v>
      </c>
    </row>
    <row r="4" spans="1:30" ht="1.5" customHeight="1">
      <c r="A4" s="2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10</v>
      </c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ht="13.5" customHeight="1">
      <c r="A6" s="3" t="s">
        <v>11</v>
      </c>
      <c r="B6" s="11">
        <f>Energy!B6/capita!B7*1000</f>
        <v>256.84961404227346</v>
      </c>
      <c r="C6" s="11">
        <f>Energy!C6/capita!C7*1000</f>
        <v>229.7565413965864</v>
      </c>
      <c r="D6" s="11">
        <f>Energy!D6/capita!D7*1000</f>
        <v>225.74649141013325</v>
      </c>
      <c r="E6" s="11">
        <f>Energy!E6/capita!E7*1000</f>
        <v>224.28887839371583</v>
      </c>
      <c r="F6" s="11">
        <f>Energy!F6/capita!F7*1000</f>
        <v>226.791412683785</v>
      </c>
      <c r="G6" s="11">
        <f>Energy!G6/capita!G7*1000</f>
        <v>252.30691121750687</v>
      </c>
      <c r="H6" s="11">
        <f>Energy!H6/capita!H7*1000</f>
        <v>258.06462184489345</v>
      </c>
      <c r="I6" s="11">
        <f>Energy!I6/capita!I7*1000</f>
        <v>262.65699267641753</v>
      </c>
      <c r="J6" s="11">
        <f>Energy!J6/capita!J7*1000</f>
        <v>268.6552077318014</v>
      </c>
      <c r="K6" s="11">
        <f>Energy!K6/capita!K7*1000</f>
        <v>271.9522074412259</v>
      </c>
      <c r="L6" s="11">
        <f>Energy!L6/capita!L7*1000</f>
        <v>269.15179530953515</v>
      </c>
      <c r="M6" s="11">
        <f>Energy!M6/capita!M7*1000</f>
        <v>270.97913173871956</v>
      </c>
      <c r="N6" s="11">
        <f>Energy!N6/capita!N7*1000</f>
        <v>274.81318221542006</v>
      </c>
      <c r="O6" s="11">
        <f>Energy!O6/capita!O7*1000</f>
        <v>265.84482949319937</v>
      </c>
      <c r="P6" s="11">
        <f>Energy!P6/capita!P7*1000</f>
        <v>264.9844175364241</v>
      </c>
      <c r="Q6" s="11">
        <f>Energy!Q6/capita!Q7*1000</f>
        <v>270.6563022396536</v>
      </c>
      <c r="R6" s="11">
        <f>Energy!R6/capita!R7*1000</f>
        <v>274.98376811928455</v>
      </c>
      <c r="S6" s="24" t="s">
        <v>12</v>
      </c>
      <c r="T6" s="12">
        <f>IF(AND(B6=0,G6=0),"           -",IF(B6=0,"           -",IF(OR(AND(B6&lt;0,G6&gt;0),AND(B6&gt;0,G6&lt;0)),"           -",((G6/B6)^(1/5))-1)))</f>
        <v>-0.0035625402667797124</v>
      </c>
      <c r="U6" s="12">
        <f>IF(AND(G6=0,L6=0),"           -",IF(L6=0,"           -",IF(OR(AND(G6&lt;0,L6&gt;0),AND(G6&gt;0,L6&lt;0)),"           -",((L6/G6)^(1/5))-1)))</f>
        <v>0.013009753376689748</v>
      </c>
      <c r="V6" s="12">
        <f>IF(AND(N6=0,L6=0),"           -",IF(L6=0,"           -",IF(OR(AND(N6&lt;0,L6&gt;0),AND(N6&gt;0,L6&lt;0)),"           -",((N6/L6)^(1/2))-1)))</f>
        <v>0.010462358773975389</v>
      </c>
      <c r="W6" s="12">
        <f>IF(AND(P6=0,L6=0),"           -",IF(L6=0,"           -",IF(OR(AND(P6&lt;0,L6&gt;0),AND(P6&gt;0,L6&lt;0)),"           -",((P6/L6)^(1/4))-1)))</f>
        <v>-0.003893523696914203</v>
      </c>
      <c r="X6" s="12">
        <f>IF(AND(O6=0,N6=0),"           -",IF(N6=0,"           -",IF(OR(AND(O6&lt;0,N6&gt;0),AND(O6&gt;0,N6&lt;0)),"           -",((O6/N6)^(1/1))-1)))</f>
        <v>-0.03263436145938081</v>
      </c>
      <c r="Y6" s="12">
        <f>IF(AND(P6=0,L6=0),"           -",IF(L6=0,"           -",IF(OR(AND(P6&lt;0,L6&gt;0),AND(P6&gt;0,L6&lt;0)),"           -",((P6/L6)^(1/4))-1)))</f>
        <v>-0.003893523696914203</v>
      </c>
      <c r="Z6" s="12">
        <f>IF(AND(Q6=0,L6=0),"           -",IF(L6=0,"           -",IF(OR(AND(Q6&lt;0,L6&gt;0),AND(Q6&gt;0,L6&lt;0)),"           -",((Q6/L6)^(1/5))-1)))</f>
        <v>0.0011154703275635391</v>
      </c>
      <c r="AA6" s="12">
        <f>IF(AND(P6=0,O6=0),"           -",IF(O6=0,"           -",IF(OR(AND(P6&lt;0,O6&gt;0),AND(P6&gt;0,O6&lt;0)),"           -",((P6/O6)^(1/1))-1)))</f>
        <v>-0.0032365194328419777</v>
      </c>
      <c r="AB6" s="13">
        <f aca="true" t="shared" si="0" ref="AA6:AD21">IF(AND(Q6=0,P6=0),"           -",IF(P6=0,"           -",IF(OR(AND(Q6&lt;0,P6&gt;0),AND(Q6&gt;0,P6&lt;0)),"           -",((Q6/P6)^(1/1))-1)))</f>
        <v>0.02140459713050813</v>
      </c>
      <c r="AC6" s="13">
        <f>IF(AND(R6=0,Q6=0),"           -",IF(Q6=0,"           -",IF(OR(AND(R6&lt;0,Q6&gt;0),AND(R6&gt;0,Q6&lt;0)),"           -",((R6/Q6)^(1/1))-1)))</f>
        <v>0.015988786678239553</v>
      </c>
      <c r="AD6" s="25" t="s">
        <v>12</v>
      </c>
      <c r="AE6" s="28">
        <f>(R6/L6)^(1/6)-1</f>
        <v>0.0035791491829060273</v>
      </c>
    </row>
    <row r="7" spans="1:30" ht="1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3.5" customHeight="1" hidden="1" outlineLevel="1">
      <c r="A8" s="3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>
        <f>IF(AND(B6=0,G8=0),"           -",IF(B6=0,"           -",IF(OR(AND(B6&lt;0,G8&gt;0),AND(B6&gt;0,G8&lt;0)),"           -",((G8/B6)^(1/5))-1)))</f>
        <v>-1</v>
      </c>
      <c r="U8" s="12" t="str">
        <f aca="true" t="shared" si="1" ref="U8:U20">IF(AND(G8=0,L8=0),"           -",IF(L8=0,"           -",IF(OR(AND(G8&lt;0,L8&gt;0),AND(G8&gt;0,L8&lt;0)),"           -",((L8/G8)^(1/5))-1)))</f>
        <v>           -</v>
      </c>
      <c r="V8" s="12" t="str">
        <f aca="true" t="shared" si="2" ref="V8:V20">IF(AND(N8=0,L8=0),"           -",IF(L8=0,"           -",IF(OR(AND(N8&lt;0,L8&gt;0),AND(N8&gt;0,L8&lt;0)),"           -",((N8/L8)^(1/2))-1)))</f>
        <v>           -</v>
      </c>
      <c r="W8" s="12" t="str">
        <f aca="true" t="shared" si="3" ref="W8:W21">IF(AND(P8=0,L8=0),"           -",IF(L8=0,"           -",IF(OR(AND(P8&lt;0,L8&gt;0),AND(P8&gt;0,L8&lt;0)),"           -",((P8/L8)^(1/4))-1)))</f>
        <v>           -</v>
      </c>
      <c r="X8" s="12" t="str">
        <f aca="true" t="shared" si="4" ref="X8:X20">IF(AND(O8=0,N8=0),"           -",IF(N8=0,"           -",IF(OR(AND(O8&lt;0,N8&gt;0),AND(O8&gt;0,N8&lt;0)),"           -",((O8/N8)^(1/1))-1)))</f>
        <v>           -</v>
      </c>
      <c r="Y8" s="12" t="str">
        <f aca="true" t="shared" si="5" ref="Y8:Y21">IF(AND(P8=0,L8=0),"           -",IF(L8=0,"           -",IF(OR(AND(P8&lt;0,L8&gt;0),AND(P8&gt;0,L8&lt;0)),"           -",((P8/L8)^(1/4))-1)))</f>
        <v>           -</v>
      </c>
      <c r="Z8" s="12" t="str">
        <f aca="true" t="shared" si="6" ref="Z8:Z21">IF(AND(Q8=0,L8=0),"           -",IF(L8=0,"           -",IF(OR(AND(Q8&lt;0,L8&gt;0),AND(Q8&gt;0,L8&lt;0)),"           -",((Q8/L8)^(1/5))-1)))</f>
        <v>           -</v>
      </c>
      <c r="AA8" s="12" t="str">
        <f t="shared" si="0"/>
        <v>           -</v>
      </c>
      <c r="AB8" s="12" t="str">
        <f t="shared" si="0"/>
        <v>           -</v>
      </c>
      <c r="AC8" s="12" t="str">
        <f t="shared" si="0"/>
        <v>           -</v>
      </c>
      <c r="AD8" s="12" t="str">
        <f t="shared" si="0"/>
        <v>           -</v>
      </c>
    </row>
    <row r="9" spans="1:31" ht="13.5" customHeight="1" collapsed="1">
      <c r="A9" s="3" t="s">
        <v>14</v>
      </c>
      <c r="B9" s="11">
        <f>Energy!B8/capita!B9*1000</f>
        <v>539.4820022009421</v>
      </c>
      <c r="C9" s="11">
        <f>Energy!C8/capita!C9*1000</f>
        <v>733.0009293680296</v>
      </c>
      <c r="D9" s="11">
        <f>Energy!D8/capita!D9*1000</f>
        <v>735.576923076923</v>
      </c>
      <c r="E9" s="11">
        <f>Energy!E8/capita!E9*1000</f>
        <v>762.2384069327926</v>
      </c>
      <c r="F9" s="11">
        <f>Energy!F8/capita!F9*1000</f>
        <v>787.5780962881292</v>
      </c>
      <c r="G9" s="11">
        <f>Energy!G8/capita!G9*1000</f>
        <v>572.496394332852</v>
      </c>
      <c r="H9" s="11">
        <f>Energy!H8/capita!H9*1000</f>
        <v>601.7982044676803</v>
      </c>
      <c r="I9" s="11">
        <f>Energy!I8/capita!I9*1000</f>
        <v>620.8327945117468</v>
      </c>
      <c r="J9" s="11">
        <f>Energy!J8/capita!J9*1000</f>
        <v>657.1786835028716</v>
      </c>
      <c r="K9" s="11">
        <f>Energy!K8/capita!K9*1000</f>
        <v>682.7396056131496</v>
      </c>
      <c r="L9" s="11">
        <f>Energy!L8/capita!L9*1000</f>
        <v>704.2214650726808</v>
      </c>
      <c r="M9" s="11">
        <f>Energy!M8/capita!M9*1000</f>
        <v>709.0652210462137</v>
      </c>
      <c r="N9" s="11">
        <f>Energy!N8/capita!N9*1000</f>
        <v>728.134999893145</v>
      </c>
      <c r="O9" s="11">
        <f>Energy!O8/capita!O9*1000</f>
        <v>739.7714968023197</v>
      </c>
      <c r="P9" s="11">
        <f>Energy!P8/capita!P9*1000</f>
        <v>740.222105354889</v>
      </c>
      <c r="Q9" s="11">
        <f>Energy!Q8/capita!Q9*1000</f>
        <v>747.3393864380608</v>
      </c>
      <c r="R9" s="11">
        <f>Energy!R8/capita!R9*1000</f>
        <v>765.7293178445593</v>
      </c>
      <c r="S9" s="11">
        <f>Energy!S8/capita!S9*1000</f>
        <v>778.0880027902876</v>
      </c>
      <c r="T9" s="13">
        <f aca="true" t="shared" si="7" ref="T9:T21">IF(AND(B9=0,G9=0),"           -",IF(B9=0,"           -",IF(OR(AND(B9&lt;0,G9&gt;0),AND(B9&gt;0,G9&lt;0)),"           -",((G9/B9)^(1/5))-1)))</f>
        <v>0.0119502430004792</v>
      </c>
      <c r="U9" s="13">
        <f t="shared" si="1"/>
        <v>0.042286950827818304</v>
      </c>
      <c r="V9" s="13">
        <f t="shared" si="2"/>
        <v>0.016836961796852457</v>
      </c>
      <c r="W9" s="13">
        <f t="shared" si="3"/>
        <v>0.012542352693807102</v>
      </c>
      <c r="X9" s="13">
        <f t="shared" si="4"/>
        <v>0.015981235500123425</v>
      </c>
      <c r="Y9" s="13">
        <f t="shared" si="5"/>
        <v>0.012542352693807102</v>
      </c>
      <c r="Z9" s="13">
        <f t="shared" si="6"/>
        <v>0.011956216251613139</v>
      </c>
      <c r="AA9" s="13">
        <f t="shared" si="0"/>
        <v>0.0006091185650123343</v>
      </c>
      <c r="AB9" s="13">
        <f t="shared" si="0"/>
        <v>0.009615061522324497</v>
      </c>
      <c r="AC9" s="13">
        <f t="shared" si="0"/>
        <v>0.02460720221658308</v>
      </c>
      <c r="AD9" s="13">
        <f t="shared" si="0"/>
        <v>0.016139756775300995</v>
      </c>
      <c r="AE9" s="28">
        <f aca="true" t="shared" si="8" ref="AE9:AE21">(R9/L9)^(1/6)-1</f>
        <v>0.014053813995463571</v>
      </c>
    </row>
    <row r="10" spans="1:31" s="16" customFormat="1" ht="13.5">
      <c r="A10" s="14" t="s">
        <v>15</v>
      </c>
      <c r="B10" s="11">
        <f>Energy!B9/capita!B10*1000</f>
        <v>533.6472084171844</v>
      </c>
      <c r="C10" s="11" t="e">
        <f>Energy!C9/capita!C10*1000</f>
        <v>#DIV/0!</v>
      </c>
      <c r="D10" s="11" t="e">
        <f>Energy!D9/capita!D10*1000</f>
        <v>#DIV/0!</v>
      </c>
      <c r="E10" s="11" t="e">
        <f>Energy!E9/capita!E10*1000</f>
        <v>#DIV/0!</v>
      </c>
      <c r="F10" s="11" t="e">
        <f>Energy!F9/capita!F10*1000</f>
        <v>#DIV/0!</v>
      </c>
      <c r="G10" s="11">
        <f>Energy!G9/capita!G10*1000</f>
        <v>565.2311724100858</v>
      </c>
      <c r="H10" s="11">
        <f>Energy!H9/capita!H10*1000</f>
        <v>594.0315361657943</v>
      </c>
      <c r="I10" s="11">
        <f>Energy!I9/capita!I10*1000</f>
        <v>612.8099523970875</v>
      </c>
      <c r="J10" s="11">
        <f>Energy!J9/capita!J10*1000</f>
        <v>649.455071114501</v>
      </c>
      <c r="K10" s="11">
        <f>Energy!K9/capita!K10*1000</f>
        <v>675.2292159611496</v>
      </c>
      <c r="L10" s="11">
        <f>Energy!L9/capita!L10*1000</f>
        <v>696.4084036432339</v>
      </c>
      <c r="M10" s="11">
        <f>Energy!M9/capita!M10*1000</f>
        <v>702.1086361677292</v>
      </c>
      <c r="N10" s="11">
        <f>Energy!N9/capita!N10*1000</f>
        <v>721.0106579167874</v>
      </c>
      <c r="O10" s="11">
        <f>Energy!O9/capita!O10*1000</f>
        <v>733.5032697094521</v>
      </c>
      <c r="P10" s="11">
        <f>Energy!P9/capita!P10*1000</f>
        <v>733.5889938511899</v>
      </c>
      <c r="Q10" s="11">
        <f>Energy!Q9/capita!Q10*1000</f>
        <v>740.8952047033868</v>
      </c>
      <c r="R10" s="11">
        <f>Energy!R9/capita!R10*1000</f>
        <v>759.1560890762249</v>
      </c>
      <c r="S10" s="11">
        <f>Energy!S9/capita!S10*1000</f>
        <v>771.2642781725771</v>
      </c>
      <c r="T10" s="13">
        <f t="shared" si="7"/>
        <v>0.011566346827156071</v>
      </c>
      <c r="U10" s="13">
        <f t="shared" si="1"/>
        <v>0.042623668571701856</v>
      </c>
      <c r="V10" s="13">
        <f t="shared" si="2"/>
        <v>0.017510362044776517</v>
      </c>
      <c r="W10" s="13">
        <f t="shared" si="3"/>
        <v>0.01308806942588614</v>
      </c>
      <c r="X10" s="13">
        <f t="shared" si="4"/>
        <v>0.01732652861021422</v>
      </c>
      <c r="Y10" s="13">
        <f t="shared" si="5"/>
        <v>0.01308806942588614</v>
      </c>
      <c r="Z10" s="13">
        <f t="shared" si="6"/>
        <v>0.012461589731530331</v>
      </c>
      <c r="AA10" s="13">
        <f t="shared" si="0"/>
        <v>0.00011686947458566799</v>
      </c>
      <c r="AB10" s="13">
        <f t="shared" si="0"/>
        <v>0.00995954262323484</v>
      </c>
      <c r="AC10" s="13">
        <f t="shared" si="0"/>
        <v>0.024647054343061692</v>
      </c>
      <c r="AD10" s="13">
        <f t="shared" si="0"/>
        <v>0.01594953827095802</v>
      </c>
      <c r="AE10" s="28">
        <f t="shared" si="8"/>
        <v>0.014482390194810124</v>
      </c>
    </row>
    <row r="11" spans="1:31" s="16" customFormat="1" ht="13.5">
      <c r="A11" s="14" t="s">
        <v>16</v>
      </c>
      <c r="B11" s="11">
        <f>Energy!B10/capita!B11*1000</f>
        <v>732.8722310496308</v>
      </c>
      <c r="C11" s="11">
        <f>Energy!C10/capita!C11*1000</f>
        <v>733.0009293680296</v>
      </c>
      <c r="D11" s="11">
        <f>Energy!D10/capita!D11*1000</f>
        <v>735.576923076923</v>
      </c>
      <c r="E11" s="11">
        <f>Energy!E10/capita!E11*1000</f>
        <v>762.2384069327926</v>
      </c>
      <c r="F11" s="11">
        <f>Energy!F10/capita!F11*1000</f>
        <v>787.5780962881292</v>
      </c>
      <c r="G11" s="11">
        <f>Energy!G10/capita!G11*1000</f>
        <v>811.0358711566616</v>
      </c>
      <c r="H11" s="11">
        <f>Energy!H10/capita!H11*1000</f>
        <v>856.050259491942</v>
      </c>
      <c r="I11" s="11">
        <f>Energy!I10/capita!I11*1000</f>
        <v>882.3742309084329</v>
      </c>
      <c r="J11" s="11">
        <f>Energy!J10/capita!J11*1000</f>
        <v>907.9964061096136</v>
      </c>
      <c r="K11" s="11">
        <f>Energy!K10/capita!K11*1000</f>
        <v>926.0019637597073</v>
      </c>
      <c r="L11" s="11">
        <f>Energy!L10/capita!L11*1000</f>
        <v>956.4293304994687</v>
      </c>
      <c r="M11" s="11">
        <f>Energy!M10/capita!M11*1000</f>
        <v>932.6779601509699</v>
      </c>
      <c r="N11" s="11">
        <f>Energy!N10/capita!N11*1000</f>
        <v>956.3098346388164</v>
      </c>
      <c r="O11" s="11">
        <f>Energy!O10/capita!O11*1000</f>
        <v>940.1642888024211</v>
      </c>
      <c r="P11" s="11">
        <f>Energy!P10/capita!P11*1000</f>
        <v>951.6323024054982</v>
      </c>
      <c r="Q11" s="11">
        <f>Energy!Q10/capita!Q11*1000</f>
        <v>952.1653711454685</v>
      </c>
      <c r="R11" s="11">
        <f>Energy!R10/capita!R11*1000</f>
        <v>974.3938749468311</v>
      </c>
      <c r="S11" s="11">
        <f>Energy!S10/capita!S11*1000</f>
        <v>994.7399677610927</v>
      </c>
      <c r="T11" s="13">
        <f t="shared" si="7"/>
        <v>0.02047497570719914</v>
      </c>
      <c r="U11" s="13">
        <f t="shared" si="1"/>
        <v>0.033528756113937686</v>
      </c>
      <c r="V11" s="13">
        <f t="shared" si="2"/>
        <v>-6.247173184414923E-05</v>
      </c>
      <c r="W11" s="13">
        <f t="shared" si="3"/>
        <v>-0.00125625512689731</v>
      </c>
      <c r="X11" s="13">
        <f t="shared" si="4"/>
        <v>-0.016883174523132705</v>
      </c>
      <c r="Y11" s="13">
        <f t="shared" si="5"/>
        <v>-0.00125625512689731</v>
      </c>
      <c r="Z11" s="13">
        <f t="shared" si="6"/>
        <v>-0.0008932355931624558</v>
      </c>
      <c r="AA11" s="13">
        <f t="shared" si="0"/>
        <v>0.012197882582505981</v>
      </c>
      <c r="AB11" s="13">
        <f t="shared" si="0"/>
        <v>0.0005601625109012964</v>
      </c>
      <c r="AC11" s="13">
        <f t="shared" si="0"/>
        <v>0.02334521342088025</v>
      </c>
      <c r="AD11" s="13">
        <f t="shared" si="0"/>
        <v>0.020880768380622028</v>
      </c>
      <c r="AE11" s="28">
        <f t="shared" si="8"/>
        <v>0.0031062658497624795</v>
      </c>
    </row>
    <row r="12" spans="1:31" ht="13.5">
      <c r="A12" s="3" t="s">
        <v>17</v>
      </c>
      <c r="B12" s="11">
        <f>Energy!B11/capita!B12*1000</f>
        <v>1171.366803365069</v>
      </c>
      <c r="C12" s="11">
        <f>Energy!C11/capita!C12*1000</f>
        <v>1155.8084702356412</v>
      </c>
      <c r="D12" s="11">
        <f>Energy!D11/capita!D12*1000</f>
        <v>1124.4584952382818</v>
      </c>
      <c r="E12" s="11">
        <f>Energy!E11/capita!E12*1000</f>
        <v>1116.0377212526303</v>
      </c>
      <c r="F12" s="11">
        <f>Energy!F11/capita!F12*1000</f>
        <v>1139.2996213084261</v>
      </c>
      <c r="G12" s="11">
        <f>Energy!G11/capita!G12*1000</f>
        <v>1137.8645766413977</v>
      </c>
      <c r="H12" s="11">
        <f>Energy!H11/capita!H12*1000</f>
        <v>1152.6917753332848</v>
      </c>
      <c r="I12" s="11">
        <f>Energy!I11/capita!I12*1000</f>
        <v>1180.7769669365161</v>
      </c>
      <c r="J12" s="11">
        <f>Energy!J11/capita!J12*1000</f>
        <v>1222.5676243356286</v>
      </c>
      <c r="K12" s="11">
        <f>Energy!K11/capita!K12*1000</f>
        <v>1233.8439150859936</v>
      </c>
      <c r="L12" s="11">
        <f>Energy!L11/capita!L12*1000</f>
        <v>1227.2428817654006</v>
      </c>
      <c r="M12" s="11">
        <f>Energy!M11/capita!M12*1000</f>
        <v>1202.6925940431959</v>
      </c>
      <c r="N12" s="11">
        <f>Energy!N11/capita!N12*1000</f>
        <v>1219.3028059426529</v>
      </c>
      <c r="O12" s="11">
        <f>Energy!O11/capita!O12*1000</f>
        <v>1232.5364268468838</v>
      </c>
      <c r="P12" s="11">
        <f>Energy!P11/capita!P12*1000</f>
        <v>1264.8765547035282</v>
      </c>
      <c r="Q12" s="11">
        <f>Energy!Q11/capita!Q12*1000</f>
        <v>1279.5989976630153</v>
      </c>
      <c r="R12" s="11">
        <f>Energy!R11/capita!R12*1000</f>
        <v>1297.6808885218106</v>
      </c>
      <c r="S12" s="11">
        <f>Energy!S11/capita!S12*1000</f>
        <v>1314.3566163053792</v>
      </c>
      <c r="T12" s="12">
        <f t="shared" si="7"/>
        <v>-0.005786781218432346</v>
      </c>
      <c r="U12" s="12">
        <f t="shared" si="1"/>
        <v>0.015238289856941645</v>
      </c>
      <c r="V12" s="12">
        <f t="shared" si="2"/>
        <v>-0.0032401737371948736</v>
      </c>
      <c r="W12" s="12">
        <f t="shared" si="3"/>
        <v>0.007579691127156396</v>
      </c>
      <c r="X12" s="12">
        <f t="shared" si="4"/>
        <v>0.010853432666383389</v>
      </c>
      <c r="Y12" s="12">
        <f t="shared" si="5"/>
        <v>0.007579691127156396</v>
      </c>
      <c r="Z12" s="12">
        <f t="shared" si="6"/>
        <v>0.00839033358956498</v>
      </c>
      <c r="AA12" s="12">
        <f t="shared" si="0"/>
        <v>0.026238679159672262</v>
      </c>
      <c r="AB12" s="12">
        <f t="shared" si="0"/>
        <v>0.011639430665973505</v>
      </c>
      <c r="AC12" s="12">
        <f t="shared" si="0"/>
        <v>0.014130904206567152</v>
      </c>
      <c r="AD12" s="12">
        <f t="shared" si="0"/>
        <v>0.012850407161782318</v>
      </c>
      <c r="AE12" s="28">
        <f t="shared" si="8"/>
        <v>0.009344833781271378</v>
      </c>
    </row>
    <row r="13" spans="1:31" s="16" customFormat="1" ht="13.5">
      <c r="A13" s="14" t="s">
        <v>18</v>
      </c>
      <c r="B13" s="11">
        <f>Energy!B12/capita!B13*1000</f>
        <v>1573.9598055775793</v>
      </c>
      <c r="C13" s="11">
        <f>Energy!C12/capita!C13*1000</f>
        <v>1554.984809390334</v>
      </c>
      <c r="D13" s="11">
        <f>Energy!D12/capita!D13*1000</f>
        <v>1509.2503207673979</v>
      </c>
      <c r="E13" s="11">
        <f>Energy!E12/capita!E13*1000</f>
        <v>1493.6268724740653</v>
      </c>
      <c r="F13" s="11">
        <f>Energy!F12/capita!F13*1000</f>
        <v>1524.448820072198</v>
      </c>
      <c r="G13" s="11">
        <f>Energy!G12/capita!G13*1000</f>
        <v>1520.0661697058338</v>
      </c>
      <c r="H13" s="11">
        <f>Energy!H12/capita!H13*1000</f>
        <v>1535.1450595246768</v>
      </c>
      <c r="I13" s="11">
        <f>Energy!I12/capita!I13*1000</f>
        <v>1569.5144501345071</v>
      </c>
      <c r="J13" s="11">
        <f>Energy!J12/capita!J13*1000</f>
        <v>1622.999066420748</v>
      </c>
      <c r="K13" s="11">
        <f>Energy!K12/capita!K13*1000</f>
        <v>1625.5604813885038</v>
      </c>
      <c r="L13" s="11">
        <f>Energy!L12/capita!L13*1000</f>
        <v>1603.564896153387</v>
      </c>
      <c r="M13" s="11">
        <f>Energy!M12/capita!M13*1000</f>
        <v>1561.0205357044965</v>
      </c>
      <c r="N13" s="11">
        <f>Energy!N12/capita!N13*1000</f>
        <v>1577.6384235226612</v>
      </c>
      <c r="O13" s="11">
        <f>Energy!O12/capita!O13*1000</f>
        <v>1591.4876212015495</v>
      </c>
      <c r="P13" s="11">
        <f>Energy!P12/capita!P13*1000</f>
        <v>1631.229007613415</v>
      </c>
      <c r="Q13" s="11">
        <f>Energy!Q12/capita!Q13*1000</f>
        <v>1641.8313886743617</v>
      </c>
      <c r="R13" s="11">
        <f>Energy!R12/capita!R13*1000</f>
        <v>1658.5348860613158</v>
      </c>
      <c r="S13" s="11">
        <f>Energy!S12/capita!S13*1000</f>
        <v>1681.5072701208276</v>
      </c>
      <c r="T13" s="13">
        <f t="shared" si="7"/>
        <v>-0.006943928054422233</v>
      </c>
      <c r="U13" s="13">
        <f t="shared" si="1"/>
        <v>0.010752465543848233</v>
      </c>
      <c r="V13" s="13">
        <f t="shared" si="2"/>
        <v>-0.008116953501775881</v>
      </c>
      <c r="W13" s="13">
        <f t="shared" si="3"/>
        <v>0.004285283734608791</v>
      </c>
      <c r="X13" s="13">
        <f t="shared" si="4"/>
        <v>0.008778435839540855</v>
      </c>
      <c r="Y13" s="13">
        <f t="shared" si="5"/>
        <v>0.004285283734608791</v>
      </c>
      <c r="Z13" s="13">
        <f t="shared" si="6"/>
        <v>0.00472776242960693</v>
      </c>
      <c r="AA13" s="13">
        <f t="shared" si="0"/>
        <v>0.024971219306036074</v>
      </c>
      <c r="AB13" s="13">
        <f t="shared" si="0"/>
        <v>0.006499627588439472</v>
      </c>
      <c r="AC13" s="13">
        <f t="shared" si="0"/>
        <v>0.010173698409092324</v>
      </c>
      <c r="AD13" s="13">
        <f t="shared" si="0"/>
        <v>0.013851010462653912</v>
      </c>
      <c r="AE13" s="28">
        <f t="shared" si="8"/>
        <v>0.00563337528331509</v>
      </c>
    </row>
    <row r="14" spans="1:31" s="16" customFormat="1" ht="13.5">
      <c r="A14" s="14" t="s">
        <v>19</v>
      </c>
      <c r="B14" s="11">
        <f>Energy!B13/capita!B14*1000</f>
        <v>562.0882508040019</v>
      </c>
      <c r="C14" s="11">
        <f>Energy!C13/capita!C14*1000</f>
        <v>551.6939512267</v>
      </c>
      <c r="D14" s="11">
        <f>Energy!D13/capita!D14*1000</f>
        <v>543.2438951299912</v>
      </c>
      <c r="E14" s="11">
        <f>Energy!E13/capita!E14*1000</f>
        <v>550.1055273101778</v>
      </c>
      <c r="F14" s="11">
        <f>Energy!F13/capita!F14*1000</f>
        <v>565.8987303484879</v>
      </c>
      <c r="G14" s="11">
        <f>Energy!G13/capita!G14*1000</f>
        <v>572.6199842643588</v>
      </c>
      <c r="H14" s="11">
        <f>Energy!H13/capita!H14*1000</f>
        <v>588.5641225982881</v>
      </c>
      <c r="I14" s="11">
        <f>Energy!I13/capita!I14*1000</f>
        <v>606.0300159539172</v>
      </c>
      <c r="J14" s="11">
        <f>Energy!J13/capita!J14*1000</f>
        <v>634.7370120525906</v>
      </c>
      <c r="K14" s="11">
        <f>Energy!K13/capita!K14*1000</f>
        <v>672.150714764351</v>
      </c>
      <c r="L14" s="11">
        <f>Energy!L13/capita!L14*1000</f>
        <v>698.0509557679485</v>
      </c>
      <c r="M14" s="11">
        <f>Energy!M13/capita!M14*1000</f>
        <v>711.8764730683366</v>
      </c>
      <c r="N14" s="11">
        <f>Energy!N13/capita!N14*1000</f>
        <v>733.24663350054</v>
      </c>
      <c r="O14" s="11">
        <f>Energy!O13/capita!O14*1000</f>
        <v>737.7014346327052</v>
      </c>
      <c r="P14" s="11">
        <f>Energy!P13/capita!P14*1000</f>
        <v>766.9737803670339</v>
      </c>
      <c r="Q14" s="11">
        <f>Energy!Q13/capita!Q14*1000</f>
        <v>789.7866909258781</v>
      </c>
      <c r="R14" s="11">
        <f>Energy!R13/capita!R14*1000</f>
        <v>815.0504770469744</v>
      </c>
      <c r="S14" s="11">
        <f>Energy!S13/capita!S14*1000</f>
        <v>830.3908823311486</v>
      </c>
      <c r="T14" s="13">
        <f t="shared" si="7"/>
        <v>0.003719585653465307</v>
      </c>
      <c r="U14" s="13">
        <f t="shared" si="1"/>
        <v>0.040409059155592564</v>
      </c>
      <c r="V14" s="13">
        <f t="shared" si="2"/>
        <v>0.024899959159148333</v>
      </c>
      <c r="W14" s="13">
        <f t="shared" si="3"/>
        <v>0.02381938412893314</v>
      </c>
      <c r="X14" s="13">
        <f t="shared" si="4"/>
        <v>0.006075447098744746</v>
      </c>
      <c r="Y14" s="13">
        <f t="shared" si="5"/>
        <v>0.02381938412893314</v>
      </c>
      <c r="Z14" s="13">
        <f t="shared" si="6"/>
        <v>0.02500158504741279</v>
      </c>
      <c r="AA14" s="13">
        <f t="shared" si="0"/>
        <v>0.03968047825324228</v>
      </c>
      <c r="AB14" s="13">
        <f t="shared" si="0"/>
        <v>0.029744055328628338</v>
      </c>
      <c r="AC14" s="13">
        <f t="shared" si="0"/>
        <v>0.03198811326065676</v>
      </c>
      <c r="AD14" s="13">
        <f t="shared" si="0"/>
        <v>0.01882141746576771</v>
      </c>
      <c r="AE14" s="28">
        <f t="shared" si="8"/>
        <v>0.026162713112902747</v>
      </c>
    </row>
    <row r="15" spans="1:31" ht="13.5" outlineLevel="1">
      <c r="A15" s="3" t="s">
        <v>20</v>
      </c>
      <c r="B15" s="11" t="e">
        <f>Energy!#REF!/capita!B15*1000</f>
        <v>#REF!</v>
      </c>
      <c r="C15" s="11" t="e">
        <f>Energy!#REF!/capita!C15*1000</f>
        <v>#REF!</v>
      </c>
      <c r="D15" s="11" t="e">
        <f>Energy!#REF!/capita!D15*1000</f>
        <v>#REF!</v>
      </c>
      <c r="E15" s="11" t="e">
        <f>Energy!#REF!/capita!E15*1000</f>
        <v>#REF!</v>
      </c>
      <c r="F15" s="11" t="e">
        <f>Energy!#REF!/capita!F15*1000</f>
        <v>#REF!</v>
      </c>
      <c r="G15" s="11" t="e">
        <f>Energy!#REF!/capita!G15*1000</f>
        <v>#REF!</v>
      </c>
      <c r="H15" s="11" t="e">
        <f>Energy!#REF!/capita!H15*1000</f>
        <v>#REF!</v>
      </c>
      <c r="I15" s="11" t="e">
        <f>Energy!#REF!/capita!I15*1000</f>
        <v>#REF!</v>
      </c>
      <c r="J15" s="11" t="e">
        <f>Energy!#REF!/capita!J15*1000</f>
        <v>#REF!</v>
      </c>
      <c r="K15" s="11" t="e">
        <f>Energy!#REF!/capita!K15*1000</f>
        <v>#REF!</v>
      </c>
      <c r="L15" s="11" t="e">
        <f>Energy!#REF!/capita!L15*1000</f>
        <v>#REF!</v>
      </c>
      <c r="M15" s="11" t="e">
        <f>Energy!#REF!/capita!M15*1000</f>
        <v>#REF!</v>
      </c>
      <c r="N15" s="11" t="e">
        <f>Energy!#REF!/capita!N15*1000</f>
        <v>#REF!</v>
      </c>
      <c r="O15" s="11" t="e">
        <f>Energy!#REF!/capita!O15*1000</f>
        <v>#REF!</v>
      </c>
      <c r="P15" s="11" t="e">
        <f>Energy!#REF!/capita!P15*1000</f>
        <v>#REF!</v>
      </c>
      <c r="Q15" s="11" t="e">
        <f>Energy!#REF!/capita!Q15*1000</f>
        <v>#REF!</v>
      </c>
      <c r="R15" s="11" t="e">
        <f>Energy!#REF!/capita!R15*1000</f>
        <v>#REF!</v>
      </c>
      <c r="S15" s="11"/>
      <c r="T15" s="12" t="e">
        <f t="shared" si="7"/>
        <v>#REF!</v>
      </c>
      <c r="U15" s="12" t="e">
        <f t="shared" si="1"/>
        <v>#REF!</v>
      </c>
      <c r="V15" s="12" t="e">
        <f t="shared" si="2"/>
        <v>#REF!</v>
      </c>
      <c r="W15" s="12" t="e">
        <f t="shared" si="3"/>
        <v>#REF!</v>
      </c>
      <c r="X15" s="12" t="e">
        <f t="shared" si="4"/>
        <v>#REF!</v>
      </c>
      <c r="Y15" s="12" t="e">
        <f t="shared" si="5"/>
        <v>#REF!</v>
      </c>
      <c r="Z15" s="12" t="e">
        <f t="shared" si="6"/>
        <v>#REF!</v>
      </c>
      <c r="AA15" s="12" t="e">
        <f t="shared" si="0"/>
        <v>#REF!</v>
      </c>
      <c r="AB15" s="12" t="e">
        <f t="shared" si="0"/>
        <v>#REF!</v>
      </c>
      <c r="AC15" s="12" t="e">
        <f t="shared" si="0"/>
        <v>#REF!</v>
      </c>
      <c r="AD15" s="12" t="e">
        <f t="shared" si="0"/>
        <v>#REF!</v>
      </c>
      <c r="AE15" s="28" t="e">
        <f t="shared" si="8"/>
        <v>#REF!</v>
      </c>
    </row>
    <row r="16" spans="1:31" ht="13.5">
      <c r="A16" s="3" t="s">
        <v>21</v>
      </c>
      <c r="B16" s="11">
        <f>Energy!B14/capita!B16*1000</f>
        <v>216.4154264818437</v>
      </c>
      <c r="C16" s="11">
        <f>Energy!C14/capita!C16*1000</f>
        <v>200.18554976299313</v>
      </c>
      <c r="D16" s="11">
        <f>Energy!D14/capita!D16*1000</f>
        <v>194.87162252990996</v>
      </c>
      <c r="E16" s="11">
        <f>Energy!E14/capita!E16*1000</f>
        <v>193.46095343161838</v>
      </c>
      <c r="F16" s="11">
        <f>Energy!F14/capita!F16*1000</f>
        <v>196.71774575749768</v>
      </c>
      <c r="G16" s="11">
        <f>Energy!G14/capita!G16*1000</f>
        <v>198.13752988970805</v>
      </c>
      <c r="H16" s="11">
        <f>Energy!H14/capita!H16*1000</f>
        <v>210.93414831046016</v>
      </c>
      <c r="I16" s="11">
        <f>Energy!I14/capita!I16*1000</f>
        <v>210.06154199625826</v>
      </c>
      <c r="J16" s="11">
        <f>Energy!J14/capita!J16*1000</f>
        <v>220.22642558200369</v>
      </c>
      <c r="K16" s="11">
        <f>Energy!K14/capita!K16*1000</f>
        <v>243.2381107757566</v>
      </c>
      <c r="L16" s="11">
        <f>Energy!L14/capita!L16*1000</f>
        <v>228.23583553253184</v>
      </c>
      <c r="M16" s="11">
        <f>Energy!M14/capita!M16*1000</f>
        <v>203.7230638976855</v>
      </c>
      <c r="N16" s="11">
        <f>Energy!N14/capita!N16*1000</f>
        <v>189.94112170902198</v>
      </c>
      <c r="O16" s="11">
        <f>Energy!O14/capita!O16*1000</f>
        <v>184.6820894302297</v>
      </c>
      <c r="P16" s="11">
        <f>Energy!P14/capita!P16*1000</f>
        <v>185.49388785107988</v>
      </c>
      <c r="Q16" s="11">
        <f>Energy!Q14/capita!Q16*1000</f>
        <v>190.7560859501962</v>
      </c>
      <c r="R16" s="11">
        <f>Energy!R14/capita!R16*1000</f>
        <v>220.01323066556</v>
      </c>
      <c r="S16" s="24" t="s">
        <v>12</v>
      </c>
      <c r="T16" s="13">
        <f t="shared" si="7"/>
        <v>-0.017492880807748357</v>
      </c>
      <c r="U16" s="13">
        <f t="shared" si="1"/>
        <v>0.028687394384412368</v>
      </c>
      <c r="V16" s="13">
        <f t="shared" si="2"/>
        <v>-0.08774220707645353</v>
      </c>
      <c r="W16" s="13">
        <f t="shared" si="3"/>
        <v>-0.050518641802209996</v>
      </c>
      <c r="X16" s="13">
        <f t="shared" si="4"/>
        <v>-0.02768769727941689</v>
      </c>
      <c r="Y16" s="13">
        <f t="shared" si="5"/>
        <v>-0.050518641802209996</v>
      </c>
      <c r="Z16" s="13">
        <f t="shared" si="6"/>
        <v>-0.035240833458557</v>
      </c>
      <c r="AA16" s="13">
        <f t="shared" si="0"/>
        <v>0.004395653218753903</v>
      </c>
      <c r="AB16" s="13">
        <f t="shared" si="0"/>
        <v>0.02836857947223015</v>
      </c>
      <c r="AC16" s="13">
        <f t="shared" si="0"/>
        <v>0.15337463321092915</v>
      </c>
      <c r="AD16" s="25" t="s">
        <v>12</v>
      </c>
      <c r="AE16" s="28">
        <f t="shared" si="8"/>
        <v>-0.006096635767851355</v>
      </c>
    </row>
    <row r="17" spans="1:31" ht="13.5">
      <c r="A17" s="3" t="s">
        <v>22</v>
      </c>
      <c r="B17" s="11">
        <f>Energy!B15/capita!B17*1000</f>
        <v>465.5039797272655</v>
      </c>
      <c r="C17" s="11">
        <f>Energy!C15/capita!C17*1000</f>
        <v>473.29121569475456</v>
      </c>
      <c r="D17" s="11">
        <f>Energy!D15/capita!D17*1000</f>
        <v>477.2443657520523</v>
      </c>
      <c r="E17" s="11">
        <f>Energy!E15/capita!E17*1000</f>
        <v>477.9082817479213</v>
      </c>
      <c r="F17" s="11">
        <f>Energy!F15/capita!F17*1000</f>
        <v>480.22701706256754</v>
      </c>
      <c r="G17" s="11">
        <f>Energy!G15/capita!G17*1000</f>
        <v>482.04909603463415</v>
      </c>
      <c r="H17" s="11">
        <f>Energy!H15/capita!H17*1000</f>
        <v>496.3559787062705</v>
      </c>
      <c r="I17" s="11">
        <f>Energy!I15/capita!I17*1000</f>
        <v>503.8672454472245</v>
      </c>
      <c r="J17" s="11">
        <f>Energy!J15/capita!J17*1000</f>
        <v>506.60556532460885</v>
      </c>
      <c r="K17" s="11">
        <f>Energy!K15/capita!K17*1000</f>
        <v>514.3177787610928</v>
      </c>
      <c r="L17" s="11">
        <f>Energy!L15/capita!L17*1000</f>
        <v>483.99679578122726</v>
      </c>
      <c r="M17" s="11">
        <f>Energy!M15/capita!M17*1000</f>
        <v>566.7094592037216</v>
      </c>
      <c r="N17" s="11">
        <f>Energy!N15/capita!N17*1000</f>
        <v>580.6243810502871</v>
      </c>
      <c r="O17" s="11">
        <f>Energy!O15/capita!O17*1000</f>
        <v>305.47171295932014</v>
      </c>
      <c r="P17" s="11">
        <f>Energy!P15/capita!P17*1000</f>
        <v>224.39598210621355</v>
      </c>
      <c r="Q17" s="11">
        <f>Energy!Q15/capita!Q17*1000</f>
        <v>231.1507225156682</v>
      </c>
      <c r="R17" s="11">
        <f>Energy!R15/capita!R17*1000</f>
        <v>212.42014152914504</v>
      </c>
      <c r="S17" s="24" t="s">
        <v>12</v>
      </c>
      <c r="T17" s="13">
        <f t="shared" si="7"/>
        <v>0.0070095168260047025</v>
      </c>
      <c r="U17" s="13">
        <f t="shared" si="1"/>
        <v>0.0008067889896250513</v>
      </c>
      <c r="V17" s="13">
        <f t="shared" si="2"/>
        <v>0.09528311085528163</v>
      </c>
      <c r="W17" s="13">
        <f t="shared" si="3"/>
        <v>-0.17483053737041832</v>
      </c>
      <c r="X17" s="13">
        <f t="shared" si="4"/>
        <v>-0.47389099919167244</v>
      </c>
      <c r="Y17" s="13">
        <f t="shared" si="5"/>
        <v>-0.17483053737041832</v>
      </c>
      <c r="Z17" s="13">
        <f t="shared" si="6"/>
        <v>-0.13739781527174066</v>
      </c>
      <c r="AA17" s="13">
        <f t="shared" si="0"/>
        <v>-0.2654115828522018</v>
      </c>
      <c r="AB17" s="13">
        <f t="shared" si="0"/>
        <v>0.03010187769876116</v>
      </c>
      <c r="AC17" s="13">
        <f t="shared" si="0"/>
        <v>-0.08103189461263116</v>
      </c>
      <c r="AD17" s="25" t="s">
        <v>12</v>
      </c>
      <c r="AE17" s="28">
        <f t="shared" si="8"/>
        <v>-0.12824950785139777</v>
      </c>
    </row>
    <row r="18" spans="1:31" ht="13.5">
      <c r="A18" s="3" t="s">
        <v>23</v>
      </c>
      <c r="B18" s="11">
        <f>Energy!B16/capita!B18*1000</f>
        <v>65.725382819474</v>
      </c>
      <c r="C18" s="11">
        <f>Energy!C16/capita!C18*1000</f>
        <v>66.68267256028273</v>
      </c>
      <c r="D18" s="11">
        <f>Energy!D16/capita!D18*1000</f>
        <v>66.2381766404848</v>
      </c>
      <c r="E18" s="11">
        <f>Energy!E16/capita!E18*1000</f>
        <v>66.83687932108899</v>
      </c>
      <c r="F18" s="11">
        <f>Energy!F16/capita!F18*1000</f>
        <v>66.86710367095068</v>
      </c>
      <c r="G18" s="11">
        <f>Energy!G16/capita!G18*1000</f>
        <v>65.82889270399023</v>
      </c>
      <c r="H18" s="11">
        <f>Energy!H16/capita!H18*1000</f>
        <v>64.01488970023682</v>
      </c>
      <c r="I18" s="11">
        <f>Energy!I16/capita!I18*1000</f>
        <v>63.724637528375744</v>
      </c>
      <c r="J18" s="11">
        <f>Energy!J16/capita!J18*1000</f>
        <v>63.297941617342204</v>
      </c>
      <c r="K18" s="11">
        <f>Energy!K16/capita!K18*1000</f>
        <v>62.488695232789254</v>
      </c>
      <c r="L18" s="11">
        <f>Energy!L16/capita!L18*1000</f>
        <v>60.003559398267555</v>
      </c>
      <c r="M18" s="11">
        <f>Energy!M16/capita!M18*1000</f>
        <v>60.24720847878255</v>
      </c>
      <c r="N18" s="11">
        <f>Energy!N16/capita!N18*1000</f>
        <v>57.70995704874714</v>
      </c>
      <c r="O18" s="11">
        <f>Energy!O16/capita!O18*1000</f>
        <v>57.80177568508826</v>
      </c>
      <c r="P18" s="11">
        <f>Energy!P16/capita!P18*1000</f>
        <v>57.06520911991101</v>
      </c>
      <c r="Q18" s="11">
        <f>Energy!Q16/capita!Q18*1000</f>
        <v>57.982266380511845</v>
      </c>
      <c r="R18" s="11">
        <f>Energy!R16/capita!R18*1000</f>
        <v>58.00248438584316</v>
      </c>
      <c r="S18" s="24" t="s">
        <v>12</v>
      </c>
      <c r="T18" s="12">
        <f t="shared" si="7"/>
        <v>0.00031477865988049913</v>
      </c>
      <c r="U18" s="12">
        <f t="shared" si="1"/>
        <v>-0.01836034827329336</v>
      </c>
      <c r="V18" s="12">
        <f t="shared" si="2"/>
        <v>-0.01929843388794039</v>
      </c>
      <c r="W18" s="12">
        <f t="shared" si="3"/>
        <v>-0.012473860862154185</v>
      </c>
      <c r="X18" s="12">
        <f t="shared" si="4"/>
        <v>0.0015910362966231606</v>
      </c>
      <c r="Y18" s="12">
        <f t="shared" si="5"/>
        <v>-0.012473860862154185</v>
      </c>
      <c r="Z18" s="12">
        <f t="shared" si="6"/>
        <v>-0.006829903866569675</v>
      </c>
      <c r="AA18" s="12">
        <f t="shared" si="0"/>
        <v>-0.012742974700122756</v>
      </c>
      <c r="AB18" s="12">
        <f t="shared" si="0"/>
        <v>0.016070339086532215</v>
      </c>
      <c r="AC18" s="12">
        <f t="shared" si="0"/>
        <v>0.0003486929123921456</v>
      </c>
      <c r="AD18" s="25" t="s">
        <v>12</v>
      </c>
      <c r="AE18" s="28">
        <f t="shared" si="8"/>
        <v>-0.005637058473653145</v>
      </c>
    </row>
    <row r="19" spans="1:31" ht="13.5">
      <c r="A19" s="3" t="s">
        <v>24</v>
      </c>
      <c r="B19" s="11">
        <f>Energy!B17/capita!B19*1000</f>
        <v>327.0293183005398</v>
      </c>
      <c r="C19" s="11">
        <f>Energy!C17/capita!C19*1000</f>
        <v>340.11468563753886</v>
      </c>
      <c r="D19" s="11">
        <f>Energy!D17/capita!D19*1000</f>
        <v>355.1159568335137</v>
      </c>
      <c r="E19" s="11">
        <f>Energy!E17/capita!E19*1000</f>
        <v>376.1803232319292</v>
      </c>
      <c r="F19" s="11">
        <f>Energy!F17/capita!F19*1000</f>
        <v>374.547106566484</v>
      </c>
      <c r="G19" s="11">
        <f>Energy!G17/capita!G19*1000</f>
        <v>382.9242442161956</v>
      </c>
      <c r="H19" s="11">
        <f>Energy!H17/capita!H19*1000</f>
        <v>419.89405418723544</v>
      </c>
      <c r="I19" s="11">
        <f>Energy!I17/capita!I19*1000</f>
        <v>418.5136688319981</v>
      </c>
      <c r="J19" s="11">
        <f>Energy!J17/capita!J19*1000</f>
        <v>369.03613763107813</v>
      </c>
      <c r="K19" s="11">
        <f>Energy!K17/capita!K19*1000</f>
        <v>354.5679661962847</v>
      </c>
      <c r="L19" s="11">
        <f>Energy!L17/capita!L19*1000</f>
        <v>317.2689409423615</v>
      </c>
      <c r="M19" s="11">
        <f>Energy!M17/capita!M19*1000</f>
        <v>297.6966108251258</v>
      </c>
      <c r="N19" s="11">
        <f>Energy!N17/capita!N19*1000</f>
        <v>307.2433750938167</v>
      </c>
      <c r="O19" s="11">
        <f>Energy!O17/capita!O19*1000</f>
        <v>379.4003852215024</v>
      </c>
      <c r="P19" s="11">
        <f>Energy!P17/capita!P19*1000</f>
        <v>384.19813594183825</v>
      </c>
      <c r="Q19" s="11">
        <f>Energy!Q17/capita!Q19*1000</f>
        <v>392.08075231466194</v>
      </c>
      <c r="R19" s="11">
        <f>Energy!R17/capita!R19*1000</f>
        <v>391.8223055560925</v>
      </c>
      <c r="S19" s="24" t="s">
        <v>12</v>
      </c>
      <c r="T19" s="12">
        <f t="shared" si="7"/>
        <v>0.03206068611900248</v>
      </c>
      <c r="U19" s="12">
        <f t="shared" si="1"/>
        <v>-0.03691872506796434</v>
      </c>
      <c r="V19" s="12">
        <f t="shared" si="2"/>
        <v>-0.015926619499033956</v>
      </c>
      <c r="W19" s="12">
        <f t="shared" si="3"/>
        <v>0.04901554433892952</v>
      </c>
      <c r="X19" s="12">
        <f t="shared" si="4"/>
        <v>0.23485294062289408</v>
      </c>
      <c r="Y19" s="12">
        <f t="shared" si="5"/>
        <v>0.04901554433892952</v>
      </c>
      <c r="Z19" s="12">
        <f t="shared" si="6"/>
        <v>0.04325288116752568</v>
      </c>
      <c r="AA19" s="12">
        <f t="shared" si="0"/>
        <v>0.012645613729503236</v>
      </c>
      <c r="AB19" s="12">
        <f t="shared" si="0"/>
        <v>0.02051706043159207</v>
      </c>
      <c r="AC19" s="12">
        <f t="shared" si="0"/>
        <v>-0.0006591671665688859</v>
      </c>
      <c r="AD19" s="25" t="s">
        <v>12</v>
      </c>
      <c r="AE19" s="28">
        <f t="shared" si="8"/>
        <v>0.03580244733673421</v>
      </c>
    </row>
    <row r="20" spans="1:31" ht="13.5">
      <c r="A20" s="3" t="s">
        <v>25</v>
      </c>
      <c r="B20" s="11">
        <f>Energy!B18/capita!B20*1000</f>
        <v>33.63038848244291</v>
      </c>
      <c r="C20" s="11">
        <f>Energy!C18/capita!C20*1000</f>
        <v>33.317857570347655</v>
      </c>
      <c r="D20" s="11">
        <f>Energy!D18/capita!D20*1000</f>
        <v>34.48412505014227</v>
      </c>
      <c r="E20" s="11">
        <f>Energy!E18/capita!E20*1000</f>
        <v>35.831609591351516</v>
      </c>
      <c r="F20" s="11">
        <f>Energy!F18/capita!F20*1000</f>
        <v>37.24648240317974</v>
      </c>
      <c r="G20" s="11">
        <f>Energy!G18/capita!G20*1000</f>
        <v>39.25339633413308</v>
      </c>
      <c r="H20" s="11">
        <f>Energy!H18/capita!H20*1000</f>
        <v>41.18984564296463</v>
      </c>
      <c r="I20" s="11">
        <f>Energy!I18/capita!I20*1000</f>
        <v>43.39490596066627</v>
      </c>
      <c r="J20" s="11">
        <f>Energy!J18/capita!J20*1000</f>
        <v>45.72409951657522</v>
      </c>
      <c r="K20" s="11">
        <f>Energy!K18/capita!K20*1000</f>
        <v>48.19441874141894</v>
      </c>
      <c r="L20" s="11">
        <f>Energy!L18/capita!L20*1000</f>
        <v>50.18299049703692</v>
      </c>
      <c r="M20" s="11">
        <f>Energy!M18/capita!M20*1000</f>
        <v>53.123774258907595</v>
      </c>
      <c r="N20" s="11">
        <f>Energy!N18/capita!N20*1000</f>
        <v>55.884806137522524</v>
      </c>
      <c r="O20" s="11">
        <f>Energy!O18/capita!O20*1000</f>
        <v>60.58089674614531</v>
      </c>
      <c r="P20" s="11">
        <f>Energy!P18/capita!P20*1000</f>
        <v>61.60463259028074</v>
      </c>
      <c r="Q20" s="11">
        <f>Energy!Q18/capita!Q20*1000</f>
        <v>66.49928552038874</v>
      </c>
      <c r="R20" s="11">
        <f>Energy!R18/capita!R20*1000</f>
        <v>70.71941782502043</v>
      </c>
      <c r="S20" s="24" t="s">
        <v>12</v>
      </c>
      <c r="T20" s="12">
        <f t="shared" si="7"/>
        <v>0.03140461671520378</v>
      </c>
      <c r="U20" s="12">
        <f t="shared" si="1"/>
        <v>0.05035440170494021</v>
      </c>
      <c r="V20" s="12">
        <f t="shared" si="2"/>
        <v>0.05528218189968759</v>
      </c>
      <c r="W20" s="12">
        <f t="shared" si="3"/>
        <v>0.05260204251686895</v>
      </c>
      <c r="X20" s="12">
        <f t="shared" si="4"/>
        <v>0.08403161669858061</v>
      </c>
      <c r="Y20" s="12">
        <f t="shared" si="5"/>
        <v>0.05260204251686895</v>
      </c>
      <c r="Z20" s="12">
        <f t="shared" si="6"/>
        <v>0.05791819898532191</v>
      </c>
      <c r="AA20" s="12">
        <f t="shared" si="0"/>
        <v>0.01689865781329103</v>
      </c>
      <c r="AB20" s="12">
        <f t="shared" si="0"/>
        <v>0.07945267627292396</v>
      </c>
      <c r="AC20" s="12">
        <f t="shared" si="0"/>
        <v>0.06346131799172183</v>
      </c>
      <c r="AD20" s="25" t="s">
        <v>12</v>
      </c>
      <c r="AE20" s="28">
        <f t="shared" si="8"/>
        <v>0.058840041643521745</v>
      </c>
    </row>
    <row r="21" spans="1:31" ht="13.5">
      <c r="A21" s="3" t="s">
        <v>26</v>
      </c>
      <c r="B21" s="11">
        <f>Energy!B19/capita!B21*1000</f>
        <v>220.64531517361772</v>
      </c>
      <c r="C21" s="11">
        <f>Energy!C19/capita!C21*1000</f>
        <v>216.4477385590825</v>
      </c>
      <c r="D21" s="11">
        <f>Energy!D19/capita!D21*1000</f>
        <v>212.94997199120957</v>
      </c>
      <c r="E21" s="11">
        <f>Energy!E19/capita!E21*1000</f>
        <v>201.4653252563029</v>
      </c>
      <c r="F21" s="11">
        <f>Energy!F19/capita!F21*1000</f>
        <v>195.65974961194942</v>
      </c>
      <c r="G21" s="11">
        <f>Energy!G19/capita!G21*1000</f>
        <v>194.94682857632776</v>
      </c>
      <c r="H21" s="11">
        <f>Energy!H19/capita!H21*1000</f>
        <v>202.41232412874206</v>
      </c>
      <c r="I21" s="11">
        <f>Energy!I19/capita!I21*1000</f>
        <v>203.6895436299154</v>
      </c>
      <c r="J21" s="11">
        <f>Energy!J19/capita!J21*1000</f>
        <v>201.75056662643865</v>
      </c>
      <c r="K21" s="11">
        <f>Energy!K19/capita!K21*1000</f>
        <v>199.46040452321571</v>
      </c>
      <c r="L21" s="11">
        <f>Energy!L19/capita!L21*1000</f>
        <v>198.53690795150084</v>
      </c>
      <c r="M21" s="11">
        <f>Energy!M19/capita!M21*1000</f>
        <v>204.11997467994385</v>
      </c>
      <c r="N21" s="11">
        <f>Energy!N19/capita!N21*1000</f>
        <v>206.36904761904762</v>
      </c>
      <c r="O21" s="11">
        <f>Energy!O19/capita!O21*1000</f>
        <v>212.6652908704426</v>
      </c>
      <c r="P21" s="11">
        <f>Energy!P19/capita!P21*1000</f>
        <v>219.2050229157284</v>
      </c>
      <c r="Q21" s="11">
        <f>Energy!Q19/capita!Q21*1000</f>
        <v>236.4342863099737</v>
      </c>
      <c r="R21" s="11">
        <f>Energy!R19/capita!R21*1000</f>
        <v>241.9218784861937</v>
      </c>
      <c r="S21" s="24" t="s">
        <v>12</v>
      </c>
      <c r="T21" s="12">
        <f t="shared" si="7"/>
        <v>-0.024461771658735643</v>
      </c>
      <c r="U21" s="12">
        <f>IF(AND(G21=0,L21=0),"           -",IF(L21=0,"           -",IF(OR(AND(G21&lt;0,L21&gt;0),AND(G21&gt;0,L21&lt;0)),"           -",((L21/G21)^(1/5))-1)))</f>
        <v>0.003656301962265962</v>
      </c>
      <c r="V21" s="12">
        <f>IF(AND(N21=0,L21=0),"           -",IF(L21=0,"           -",IF(OR(AND(N21&lt;0,L21&gt;0),AND(N21&gt;0,L21&lt;0)),"           -",((N21/L21)^(1/2))-1)))</f>
        <v>0.01953385820969955</v>
      </c>
      <c r="W21" s="12">
        <f t="shared" si="3"/>
        <v>0.025067140237799324</v>
      </c>
      <c r="X21" s="12">
        <f>IF(AND(O21=0,N21=0),"           -",IF(N21=0,"           -",IF(OR(AND(O21&lt;0,N21&gt;0),AND(O21&gt;0,N21&lt;0)),"           -",((O21/N21)^(1/1))-1)))</f>
        <v>0.030509629830814955</v>
      </c>
      <c r="Y21" s="12">
        <f t="shared" si="5"/>
        <v>0.025067140237799324</v>
      </c>
      <c r="Z21" s="12">
        <f t="shared" si="6"/>
        <v>0.035556598620042346</v>
      </c>
      <c r="AA21" s="12">
        <f t="shared" si="0"/>
        <v>0.03075129006016253</v>
      </c>
      <c r="AB21" s="12">
        <f t="shared" si="0"/>
        <v>0.07859885309685155</v>
      </c>
      <c r="AC21" s="12">
        <f t="shared" si="0"/>
        <v>0.023209798637349843</v>
      </c>
      <c r="AD21" s="25" t="s">
        <v>12</v>
      </c>
      <c r="AE21" s="28">
        <f t="shared" si="8"/>
        <v>0.0334885006404293</v>
      </c>
    </row>
    <row r="22" spans="1:30" ht="1.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3.5">
      <c r="A23" s="18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3.5">
      <c r="A24" s="18" t="s">
        <v>15</v>
      </c>
      <c r="B24" s="20">
        <f>B10/B6*100</f>
        <v>207.76640463604292</v>
      </c>
      <c r="C24" s="20" t="e">
        <f aca="true" t="shared" si="9" ref="C24:P24">C10/C6*100</f>
        <v>#DIV/0!</v>
      </c>
      <c r="D24" s="20" t="e">
        <f t="shared" si="9"/>
        <v>#DIV/0!</v>
      </c>
      <c r="E24" s="20" t="e">
        <f t="shared" si="9"/>
        <v>#DIV/0!</v>
      </c>
      <c r="F24" s="20" t="e">
        <f t="shared" si="9"/>
        <v>#DIV/0!</v>
      </c>
      <c r="G24" s="20">
        <f t="shared" si="9"/>
        <v>224.0252435744083</v>
      </c>
      <c r="H24" s="20">
        <f t="shared" si="9"/>
        <v>230.18712596832805</v>
      </c>
      <c r="I24" s="20">
        <f t="shared" si="9"/>
        <v>233.31187422527287</v>
      </c>
      <c r="J24" s="20">
        <f t="shared" si="9"/>
        <v>241.74296735124238</v>
      </c>
      <c r="K24" s="20">
        <f t="shared" si="9"/>
        <v>248.28966174399585</v>
      </c>
      <c r="L24" s="20">
        <f t="shared" si="9"/>
        <v>258.7418756922416</v>
      </c>
      <c r="M24" s="20">
        <f t="shared" si="9"/>
        <v>259.1006295070384</v>
      </c>
      <c r="N24" s="20">
        <f t="shared" si="9"/>
        <v>262.36392741582637</v>
      </c>
      <c r="O24" s="20">
        <f t="shared" si="9"/>
        <v>275.9140627665343</v>
      </c>
      <c r="P24" s="20">
        <f t="shared" si="9"/>
        <v>276.84231422791214</v>
      </c>
      <c r="Q24" s="20">
        <f>Q10/Q6*100</f>
        <v>273.74023755314533</v>
      </c>
      <c r="R24" s="20">
        <f>R10/R6*100</f>
        <v>276.07305488188393</v>
      </c>
      <c r="S24" s="24" t="s">
        <v>12</v>
      </c>
      <c r="T24" s="12">
        <f>IF(AND(B24=0,G24=0),"           -",IF(B24=0,"           -",IF(OR(AND(B24&lt;0,G24&gt;0),AND(B24&gt;0,G24&lt;0)),"           -",((G24/B24)^(1/5))-1)))</f>
        <v>0.015182977061085623</v>
      </c>
      <c r="U24" s="12">
        <f>IF(AND(G24=0,L24=0),"           -",IF(L24=0,"           -",IF(OR(AND(G24&lt;0,L24&gt;0),AND(G24&gt;0,L24&lt;0)),"           -",((L24/G24)^(1/5))-1)))</f>
        <v>0.029233593355147303</v>
      </c>
      <c r="V24" s="12">
        <f>IF(AND(N24=0,L24=0),"           -",IF(L24=0,"           -",IF(OR(AND(N24&lt;0,L24&gt;0),AND(N24&gt;0,L24&lt;0)),"           -",((N24/L24)^(1/2))-1)))</f>
        <v>0.006975028025143493</v>
      </c>
      <c r="W24" s="12">
        <f>IF(AND(P24=0,L24=0),"           -",IF(L24=0,"           -",IF(OR(AND(P24&lt;0,L24&gt;0),AND(P24&gt;0,L24&lt;0)),"           -",((P24/L24)^(1/4))-1)))</f>
        <v>0.01704796979718992</v>
      </c>
      <c r="X24" s="12">
        <f>IF(AND(O24=0,N24=0),"           -",IF(N24=0,"           -",IF(OR(AND(O24&lt;0,N24&gt;0),AND(O24&gt;0,N24&lt;0)),"           -",((O24/N24)^(1/1))-1)))</f>
        <v>0.05164633524193296</v>
      </c>
      <c r="Y24" s="12">
        <f>IF(AND(P24=0,L24=0),"           -",IF(L24=0,"           -",IF(OR(AND(P24&lt;0,L24&gt;0),AND(P24&gt;0,L24&lt;0)),"           -",((P24/L24)^(1/4))-1)))</f>
        <v>0.01704796979718992</v>
      </c>
      <c r="Z24" s="12">
        <f>IF(AND(Q24=0,L24=0),"           -",IF(L24=0,"           -",IF(OR(AND(Q24&lt;0,L24&gt;0),AND(Q24&gt;0,L24&lt;0)),"           -",((Q24/L24)^(1/5))-1)))</f>
        <v>0.011333477246390222</v>
      </c>
      <c r="AA24" s="12">
        <f aca="true" t="shared" si="10" ref="AA24:AC25">IF(AND(P24=0,O24=0),"           -",IF(O24=0,"           -",IF(OR(AND(P24&lt;0,O24&gt;0),AND(P24&gt;0,O24&lt;0)),"           -",((P24/O24)^(1/1))-1)))</f>
        <v>0.003364277456793907</v>
      </c>
      <c r="AB24" s="12">
        <f t="shared" si="10"/>
        <v>-0.011205211469995868</v>
      </c>
      <c r="AC24" s="12">
        <f t="shared" si="10"/>
        <v>0.00852201104810435</v>
      </c>
      <c r="AD24" s="25" t="s">
        <v>12</v>
      </c>
    </row>
    <row r="25" spans="1:30" ht="13.5">
      <c r="A25" s="18" t="s">
        <v>28</v>
      </c>
      <c r="B25" s="20">
        <f>(B9+B12)/B6*100</f>
        <v>666.0896929689106</v>
      </c>
      <c r="C25" s="20">
        <f aca="true" t="shared" si="11" ref="C25:P25">(C9+C12)/C6*100</f>
        <v>822.0916750062697</v>
      </c>
      <c r="D25" s="20">
        <f t="shared" si="11"/>
        <v>823.9487607078319</v>
      </c>
      <c r="E25" s="20">
        <f t="shared" si="11"/>
        <v>837.4361411216762</v>
      </c>
      <c r="F25" s="20">
        <f t="shared" si="11"/>
        <v>849.6255192356857</v>
      </c>
      <c r="G25" s="20">
        <f t="shared" si="11"/>
        <v>677.8890688015257</v>
      </c>
      <c r="H25" s="20">
        <f t="shared" si="11"/>
        <v>679.8645886670508</v>
      </c>
      <c r="I25" s="20">
        <f t="shared" si="11"/>
        <v>685.9173034345105</v>
      </c>
      <c r="J25" s="20">
        <f t="shared" si="11"/>
        <v>699.6872771269902</v>
      </c>
      <c r="K25" s="20">
        <f t="shared" si="11"/>
        <v>704.7501245649399</v>
      </c>
      <c r="L25" s="20">
        <f t="shared" si="11"/>
        <v>717.611541329985</v>
      </c>
      <c r="M25" s="20">
        <f t="shared" si="11"/>
        <v>705.5000150095481</v>
      </c>
      <c r="N25" s="20">
        <f t="shared" si="11"/>
        <v>708.6406081893276</v>
      </c>
      <c r="O25" s="20">
        <f t="shared" si="11"/>
        <v>741.9019310660159</v>
      </c>
      <c r="P25" s="20">
        <f t="shared" si="11"/>
        <v>756.6854982266274</v>
      </c>
      <c r="Q25" s="20">
        <f>(Q9+Q12)/Q6*100</f>
        <v>748.8975380688961</v>
      </c>
      <c r="R25" s="20">
        <f>(R9+R12)/R6*100</f>
        <v>750.3752750494306</v>
      </c>
      <c r="S25" s="24" t="s">
        <v>12</v>
      </c>
      <c r="T25" s="12">
        <f>IF(AND(B25=0,G25=0),"           -",IF(B25=0,"           -",IF(OR(AND(B25&lt;0,G25&gt;0),AND(B25&gt;0,G25&lt;0)),"           -",((G25/B25)^(1/5))-1)))</f>
        <v>0.0035180385453765783</v>
      </c>
      <c r="U25" s="12">
        <f>IF(AND(G25=0,L25=0),"           -",IF(L25=0,"           -",IF(OR(AND(G25&lt;0,L25&gt;0),AND(G25&gt;0,L25&lt;0)),"           -",((L25/G25)^(1/5))-1)))</f>
        <v>0.011454047891936936</v>
      </c>
      <c r="V25" s="12">
        <f>IF(AND(N25=0,L25=0),"           -",IF(L25=0,"           -",IF(OR(AND(N25&lt;0,L25&gt;0),AND(N25&gt;0,L25&lt;0)),"           -",((N25/L25)^(1/2))-1)))</f>
        <v>-0.006270207402992001</v>
      </c>
      <c r="W25" s="12">
        <f>IF(AND(P25=0,L25=0),"           -",IF(L25=0,"           -",IF(OR(AND(P25&lt;0,L25&gt;0),AND(P25&gt;0,L25&lt;0)),"           -",((P25/L25)^(1/4))-1)))</f>
        <v>0.013343063449965165</v>
      </c>
      <c r="X25" s="12">
        <f>IF(AND(O25=0,N25=0),"           -",IF(N25=0,"           -",IF(OR(AND(O25&lt;0,N25&gt;0),AND(O25&gt;0,N25&lt;0)),"           -",((O25/N25)^(1/1))-1)))</f>
        <v>0.0469368005337365</v>
      </c>
      <c r="Y25" s="12">
        <f>IF(AND(P25=0,L25=0),"           -",IF(L25=0,"           -",IF(OR(AND(P25&lt;0,L25&gt;0),AND(P25&gt;0,L25&lt;0)),"           -",((P25/L25)^(1/4))-1)))</f>
        <v>0.013343063449965165</v>
      </c>
      <c r="Z25" s="12">
        <f>IF(AND(Q25=0,L25=0),"           -",IF(L25=0,"           -",IF(OR(AND(Q25&lt;0,L25&gt;0),AND(Q25&gt;0,L25&lt;0)),"           -",((Q25/L25)^(1/5))-1)))</f>
        <v>0.00857128127026674</v>
      </c>
      <c r="AA25" s="12">
        <f t="shared" si="10"/>
        <v>0.01992657862390179</v>
      </c>
      <c r="AB25" s="12">
        <f t="shared" si="10"/>
        <v>-0.010292202210803847</v>
      </c>
      <c r="AC25" s="12">
        <f t="shared" si="10"/>
        <v>0.0019732165021466574</v>
      </c>
      <c r="AD25" s="25" t="s">
        <v>12</v>
      </c>
    </row>
    <row r="26" spans="1:30" ht="1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28" ht="13.5" customHeight="1">
      <c r="A27" s="3" t="s">
        <v>29</v>
      </c>
      <c r="T27"/>
      <c r="U27"/>
      <c r="V27"/>
      <c r="W27"/>
      <c r="X27"/>
      <c r="Y27"/>
      <c r="Z27"/>
      <c r="AA27"/>
      <c r="AB27"/>
    </row>
    <row r="28" spans="20:28" ht="13.5">
      <c r="T28"/>
      <c r="U28"/>
      <c r="V28"/>
      <c r="W28"/>
      <c r="X28"/>
      <c r="Y28"/>
      <c r="Z28"/>
      <c r="AA28"/>
      <c r="AB28"/>
    </row>
    <row r="29" spans="1:28" ht="13.5" customHeight="1">
      <c r="A29" s="18" t="s">
        <v>35</v>
      </c>
      <c r="B29" s="22" t="e">
        <f>Energy!#REF!/capita!B25*1000</f>
        <v>#REF!</v>
      </c>
      <c r="C29" s="22" t="e">
        <f>Energy!#REF!/capita!C25*1000</f>
        <v>#REF!</v>
      </c>
      <c r="D29" s="22" t="e">
        <f>Energy!#REF!/capita!D25*1000</f>
        <v>#REF!</v>
      </c>
      <c r="E29" s="22" t="e">
        <f>Energy!#REF!/capita!E25*1000</f>
        <v>#REF!</v>
      </c>
      <c r="F29" s="22" t="e">
        <f>Energy!#REF!/capita!F25*1000</f>
        <v>#REF!</v>
      </c>
      <c r="G29" s="22" t="e">
        <f>Energy!#REF!/capita!G25*1000</f>
        <v>#REF!</v>
      </c>
      <c r="H29" s="22" t="e">
        <f>Energy!#REF!/capita!H25*1000</f>
        <v>#REF!</v>
      </c>
      <c r="I29" s="22" t="e">
        <f>Energy!#REF!/capita!I25*1000</f>
        <v>#REF!</v>
      </c>
      <c r="J29" s="22" t="e">
        <f>Energy!#REF!/capita!J25*1000</f>
        <v>#REF!</v>
      </c>
      <c r="K29" s="22" t="e">
        <f>Energy!#REF!/capita!K25*1000</f>
        <v>#REF!</v>
      </c>
      <c r="L29" s="22" t="e">
        <f>Energy!#REF!/capita!L25*1000</f>
        <v>#REF!</v>
      </c>
      <c r="M29" s="22" t="e">
        <f>Energy!#REF!/capita!M25*1000</f>
        <v>#REF!</v>
      </c>
      <c r="N29" s="22" t="e">
        <f>Energy!#REF!/capita!N25*1000</f>
        <v>#REF!</v>
      </c>
      <c r="O29" s="22" t="e">
        <f>Energy!#REF!/capita!O25*1000</f>
        <v>#REF!</v>
      </c>
      <c r="P29" s="22" t="e">
        <f>Energy!#REF!/capita!P25*1000</f>
        <v>#REF!</v>
      </c>
      <c r="Q29" s="22" t="e">
        <f>Energy!#REF!/capita!Q25*1000</f>
        <v>#REF!</v>
      </c>
      <c r="R29" s="22" t="e">
        <f>Energy!#REF!/capita!R25*1000</f>
        <v>#REF!</v>
      </c>
      <c r="S29" s="22" t="e">
        <f>Energy!#REF!/capita!S25*1000</f>
        <v>#REF!</v>
      </c>
      <c r="T29"/>
      <c r="U29"/>
      <c r="V29"/>
      <c r="W29"/>
      <c r="X29"/>
      <c r="Y29"/>
      <c r="Z29"/>
      <c r="AA29"/>
      <c r="AB29"/>
    </row>
    <row r="30" spans="1:30" ht="13.5" customHeight="1">
      <c r="A30" s="1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1" ht="13.5" customHeight="1">
      <c r="A31" s="1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13.5">
      <c r="A32" s="1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20:28" ht="13.5">
      <c r="T33"/>
      <c r="U33"/>
      <c r="V33"/>
      <c r="W33"/>
      <c r="X33"/>
      <c r="Y33"/>
      <c r="Z33"/>
      <c r="AA33"/>
      <c r="AB33"/>
    </row>
    <row r="34" spans="20:28" ht="13.5">
      <c r="T34"/>
      <c r="U34"/>
      <c r="V34"/>
      <c r="W34"/>
      <c r="X34"/>
      <c r="Y34"/>
      <c r="Z34"/>
      <c r="AA34"/>
      <c r="AB34"/>
    </row>
    <row r="35" spans="20:28" ht="13.5">
      <c r="T35"/>
      <c r="U35"/>
      <c r="V35"/>
      <c r="W35"/>
      <c r="X35"/>
      <c r="Y35"/>
      <c r="Z35"/>
      <c r="AA35"/>
      <c r="AB35"/>
    </row>
    <row r="36" spans="20:28" ht="13.5">
      <c r="T36"/>
      <c r="U36"/>
      <c r="V36"/>
      <c r="W36"/>
      <c r="X36"/>
      <c r="Y36"/>
      <c r="Z36"/>
      <c r="AA36"/>
      <c r="AB36"/>
    </row>
    <row r="37" spans="20:28" ht="13.5">
      <c r="T37"/>
      <c r="U37"/>
      <c r="V37"/>
      <c r="W37"/>
      <c r="X37"/>
      <c r="Y37"/>
      <c r="Z37"/>
      <c r="AA37"/>
      <c r="AB37"/>
    </row>
    <row r="38" spans="20:28" ht="13.5">
      <c r="T38"/>
      <c r="U38"/>
      <c r="V38"/>
      <c r="W38"/>
      <c r="X38"/>
      <c r="Y38"/>
      <c r="Z38"/>
      <c r="AA38"/>
      <c r="AB38"/>
    </row>
    <row r="39" spans="20:28" ht="13.5">
      <c r="T39"/>
      <c r="U39"/>
      <c r="V39"/>
      <c r="W39"/>
      <c r="X39"/>
      <c r="Y39"/>
      <c r="Z39"/>
      <c r="AA39"/>
      <c r="AB39"/>
    </row>
    <row r="40" spans="20:28" ht="13.5">
      <c r="T40"/>
      <c r="U40"/>
      <c r="V40"/>
      <c r="W40"/>
      <c r="X40"/>
      <c r="Y40"/>
      <c r="Z40"/>
      <c r="AA40"/>
      <c r="AB40"/>
    </row>
    <row r="41" spans="20:28" ht="13.5">
      <c r="T41"/>
      <c r="U41"/>
      <c r="V41"/>
      <c r="W41"/>
      <c r="X41"/>
      <c r="Y41"/>
      <c r="Z41"/>
      <c r="AA41"/>
      <c r="AB41"/>
    </row>
    <row r="42" spans="20:28" ht="13.5">
      <c r="T42"/>
      <c r="U42"/>
      <c r="V42"/>
      <c r="W42"/>
      <c r="X42"/>
      <c r="Y42"/>
      <c r="Z42"/>
      <c r="AA42"/>
      <c r="AB42"/>
    </row>
    <row r="43" spans="20:28" ht="13.5">
      <c r="T43"/>
      <c r="U43"/>
      <c r="V43"/>
      <c r="W43"/>
      <c r="X43"/>
      <c r="Y43"/>
      <c r="Z43"/>
      <c r="AA43"/>
      <c r="AB43"/>
    </row>
    <row r="44" spans="20:28" ht="13.5">
      <c r="T44"/>
      <c r="U44"/>
      <c r="V44"/>
      <c r="W44"/>
      <c r="X44"/>
      <c r="Y44"/>
      <c r="Z44"/>
      <c r="AA44"/>
      <c r="AB44"/>
    </row>
    <row r="45" spans="20:28" ht="13.5">
      <c r="T45"/>
      <c r="U45"/>
      <c r="V45"/>
      <c r="W45"/>
      <c r="X45"/>
      <c r="Y45"/>
      <c r="Z45"/>
      <c r="AA45"/>
      <c r="AB45"/>
    </row>
    <row r="46" spans="20:28" ht="13.5">
      <c r="T46"/>
      <c r="U46"/>
      <c r="V46"/>
      <c r="W46"/>
      <c r="X46"/>
      <c r="Y46"/>
      <c r="Z46"/>
      <c r="AA46"/>
      <c r="AB46"/>
    </row>
    <row r="47" spans="20:28" ht="13.5">
      <c r="T47"/>
      <c r="U47"/>
      <c r="V47"/>
      <c r="W47"/>
      <c r="X47"/>
      <c r="Y47"/>
      <c r="Z47"/>
      <c r="AA47"/>
      <c r="AB47"/>
    </row>
    <row r="48" spans="20:28" ht="13.5">
      <c r="T48"/>
      <c r="U48"/>
      <c r="V48"/>
      <c r="W48"/>
      <c r="X48"/>
      <c r="Y48"/>
      <c r="Z48"/>
      <c r="AA48"/>
      <c r="AB48"/>
    </row>
    <row r="49" spans="20:28" ht="13.5">
      <c r="T49"/>
      <c r="U49"/>
      <c r="V49"/>
      <c r="W49"/>
      <c r="X49"/>
      <c r="Y49"/>
      <c r="Z49"/>
      <c r="AA49"/>
      <c r="AB49"/>
    </row>
    <row r="50" spans="20:28" ht="13.5">
      <c r="T50"/>
      <c r="U50"/>
      <c r="V50"/>
      <c r="W50"/>
      <c r="X50"/>
      <c r="Y50"/>
      <c r="Z50"/>
      <c r="AA50"/>
      <c r="AB50"/>
    </row>
    <row r="51" spans="20:28" ht="13.5">
      <c r="T51"/>
      <c r="U51"/>
      <c r="V51"/>
      <c r="W51"/>
      <c r="X51"/>
      <c r="Y51"/>
      <c r="Z51"/>
      <c r="AA51"/>
      <c r="AB51"/>
    </row>
    <row r="52" spans="20:28" ht="13.5">
      <c r="T52"/>
      <c r="U52"/>
      <c r="V52"/>
      <c r="W52"/>
      <c r="X52"/>
      <c r="Y52"/>
      <c r="Z52"/>
      <c r="AA52"/>
      <c r="AB52"/>
    </row>
    <row r="53" spans="20:28" ht="13.5">
      <c r="T53"/>
      <c r="U53"/>
      <c r="V53"/>
      <c r="W53"/>
      <c r="X53"/>
      <c r="Y53"/>
      <c r="Z53"/>
      <c r="AA53"/>
      <c r="AB53"/>
    </row>
    <row r="54" spans="20:28" ht="13.5">
      <c r="T54"/>
      <c r="U54"/>
      <c r="V54"/>
      <c r="W54"/>
      <c r="X54"/>
      <c r="Y54"/>
      <c r="Z54"/>
      <c r="AA54"/>
      <c r="AB54"/>
    </row>
    <row r="55" spans="20:28" ht="13.5">
      <c r="T55"/>
      <c r="U55"/>
      <c r="V55"/>
      <c r="W55"/>
      <c r="X55"/>
      <c r="Y55"/>
      <c r="Z55"/>
      <c r="AA55"/>
      <c r="AB55"/>
    </row>
    <row r="56" spans="20:28" ht="13.5">
      <c r="T56"/>
      <c r="U56"/>
      <c r="V56"/>
      <c r="W56"/>
      <c r="X56"/>
      <c r="Y56"/>
      <c r="Z56"/>
      <c r="AA56"/>
      <c r="AB56"/>
    </row>
    <row r="57" spans="20:28" ht="13.5">
      <c r="T57"/>
      <c r="U57"/>
      <c r="V57"/>
      <c r="W57"/>
      <c r="X57"/>
      <c r="Y57"/>
      <c r="Z57"/>
      <c r="AA57"/>
      <c r="AB57"/>
    </row>
    <row r="58" spans="20:28" ht="13.5">
      <c r="T58"/>
      <c r="U58"/>
      <c r="V58"/>
      <c r="W58"/>
      <c r="X58"/>
      <c r="Y58"/>
      <c r="Z58"/>
      <c r="AA58"/>
      <c r="AB58"/>
    </row>
    <row r="59" spans="20:28" ht="13.5">
      <c r="T59"/>
      <c r="U59"/>
      <c r="V59"/>
      <c r="W59"/>
      <c r="X59"/>
      <c r="Y59"/>
      <c r="Z59"/>
      <c r="AA59"/>
      <c r="AB59"/>
    </row>
    <row r="60" spans="20:28" ht="13.5">
      <c r="T60"/>
      <c r="U60"/>
      <c r="V60"/>
      <c r="W60"/>
      <c r="X60"/>
      <c r="Y60"/>
      <c r="Z60"/>
      <c r="AA60"/>
      <c r="AB60"/>
    </row>
    <row r="61" spans="20:28" ht="13.5">
      <c r="T61"/>
      <c r="U61"/>
      <c r="V61"/>
      <c r="W61"/>
      <c r="X61"/>
      <c r="Y61"/>
      <c r="Z61"/>
      <c r="AA61"/>
      <c r="AB61"/>
    </row>
    <row r="62" spans="20:28" ht="13.5">
      <c r="T62"/>
      <c r="U62"/>
      <c r="V62"/>
      <c r="W62"/>
      <c r="X62"/>
      <c r="Y62"/>
      <c r="Z62"/>
      <c r="AA62"/>
      <c r="AB62"/>
    </row>
    <row r="63" spans="20:28" ht="13.5">
      <c r="T63"/>
      <c r="U63"/>
      <c r="V63"/>
      <c r="W63"/>
      <c r="X63"/>
      <c r="Y63"/>
      <c r="Z63"/>
      <c r="AA63"/>
      <c r="AB63"/>
    </row>
    <row r="64" spans="20:28" ht="13.5">
      <c r="T64"/>
      <c r="U64"/>
      <c r="V64"/>
      <c r="W64"/>
      <c r="X64"/>
      <c r="Y64"/>
      <c r="Z64"/>
      <c r="AA64"/>
      <c r="AB64"/>
    </row>
    <row r="65" spans="20:28" ht="13.5">
      <c r="T65"/>
      <c r="U65"/>
      <c r="V65"/>
      <c r="W65"/>
      <c r="X65"/>
      <c r="Y65"/>
      <c r="Z65"/>
      <c r="AA65"/>
      <c r="AB65"/>
    </row>
    <row r="66" spans="20:28" ht="13.5">
      <c r="T66"/>
      <c r="U66"/>
      <c r="V66"/>
      <c r="W66"/>
      <c r="X66"/>
      <c r="Y66"/>
      <c r="Z66"/>
      <c r="AA66"/>
      <c r="AB66"/>
    </row>
    <row r="67" spans="20:28" ht="13.5">
      <c r="T67"/>
      <c r="U67"/>
      <c r="V67"/>
      <c r="W67"/>
      <c r="X67"/>
      <c r="Y67"/>
      <c r="Z67"/>
      <c r="AA67"/>
      <c r="AB67"/>
    </row>
    <row r="68" spans="20:28" ht="13.5">
      <c r="T68"/>
      <c r="U68"/>
      <c r="V68"/>
      <c r="W68"/>
      <c r="X68"/>
      <c r="Y68"/>
      <c r="Z68"/>
      <c r="AA68"/>
      <c r="AB68"/>
    </row>
    <row r="69" spans="20:28" ht="13.5">
      <c r="T69"/>
      <c r="U69"/>
      <c r="V69"/>
      <c r="W69"/>
      <c r="X69"/>
      <c r="Y69"/>
      <c r="Z69"/>
      <c r="AA69"/>
      <c r="AB69"/>
    </row>
    <row r="70" spans="20:28" ht="13.5">
      <c r="T70"/>
      <c r="U70"/>
      <c r="V70"/>
      <c r="W70"/>
      <c r="X70"/>
      <c r="Y70"/>
      <c r="Z70"/>
      <c r="AA70"/>
      <c r="AB70"/>
    </row>
    <row r="71" spans="20:28" ht="13.5">
      <c r="T71"/>
      <c r="U71"/>
      <c r="V71"/>
      <c r="W71"/>
      <c r="X71"/>
      <c r="Y71"/>
      <c r="Z71"/>
      <c r="AA71"/>
      <c r="AB71"/>
    </row>
    <row r="72" spans="20:28" ht="13.5">
      <c r="T72"/>
      <c r="U72"/>
      <c r="V72"/>
      <c r="W72"/>
      <c r="X72"/>
      <c r="Y72"/>
      <c r="Z72"/>
      <c r="AA72"/>
      <c r="AB72"/>
    </row>
    <row r="73" spans="20:28" ht="13.5">
      <c r="T73"/>
      <c r="U73"/>
      <c r="V73"/>
      <c r="W73"/>
      <c r="X73"/>
      <c r="Y73"/>
      <c r="Z73"/>
      <c r="AA73"/>
      <c r="AB73"/>
    </row>
    <row r="74" spans="20:28" ht="13.5">
      <c r="T74"/>
      <c r="U74"/>
      <c r="V74"/>
      <c r="W74"/>
      <c r="X74"/>
      <c r="Y74"/>
      <c r="Z74"/>
      <c r="AA74"/>
      <c r="AB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J-F Guilmot</dc:creator>
  <cp:keywords/>
  <dc:description/>
  <cp:lastModifiedBy>Jean-Francois Guilmot</cp:lastModifiedBy>
  <cp:lastPrinted>1999-08-02T15:11:03Z</cp:lastPrinted>
  <dcterms:created xsi:type="dcterms:W3CDTF">1997-07-23T14:37:35Z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